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nidadesautomotrices-my.sharepoint.com/personal/jhonatan_castrillon_grupouma_com/Documents/Ger. Crédito Cartera y Promociones/Estructura Documental/Formatos/Aplicación de pagos/"/>
    </mc:Choice>
  </mc:AlternateContent>
  <xr:revisionPtr revIDLastSave="241" documentId="8_{5C831904-8852-45ED-A482-9FFBFC7A0C1D}" xr6:coauthVersionLast="47" xr6:coauthVersionMax="47" xr10:uidLastSave="{683B57E2-8EE5-466C-ABCE-747B7C7058F8}"/>
  <bookViews>
    <workbookView xWindow="-120" yWindow="-120" windowWidth="20730" windowHeight="11040" xr2:uid="{9602259F-75F0-494A-BDB3-0C628EC651DF}"/>
  </bookViews>
  <sheets>
    <sheet name="Aplicación de pag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J29" i="1" s="1"/>
  <c r="E29" i="1"/>
  <c r="D29" i="1"/>
  <c r="I28" i="1"/>
  <c r="J28" i="1" s="1"/>
  <c r="E28" i="1"/>
  <c r="D28" i="1"/>
  <c r="K28" i="1" s="1"/>
  <c r="I27" i="1"/>
  <c r="J27" i="1" s="1"/>
  <c r="E27" i="1"/>
  <c r="D27" i="1"/>
  <c r="I26" i="1"/>
  <c r="J26" i="1" s="1"/>
  <c r="E26" i="1"/>
  <c r="D26" i="1"/>
  <c r="I25" i="1"/>
  <c r="J25" i="1" s="1"/>
  <c r="E25" i="1"/>
  <c r="D25" i="1"/>
  <c r="I24" i="1"/>
  <c r="J24" i="1" s="1"/>
  <c r="K24" i="1" s="1"/>
  <c r="E24" i="1"/>
  <c r="D24" i="1"/>
  <c r="I23" i="1"/>
  <c r="J23" i="1" s="1"/>
  <c r="E23" i="1"/>
  <c r="D23" i="1"/>
  <c r="D19" i="1"/>
  <c r="D20" i="1"/>
  <c r="D21" i="1"/>
  <c r="D22" i="1"/>
  <c r="D13" i="1"/>
  <c r="E30" i="1"/>
  <c r="I22" i="1"/>
  <c r="J22" i="1" s="1"/>
  <c r="E22" i="1"/>
  <c r="I21" i="1"/>
  <c r="J21" i="1" s="1"/>
  <c r="E21" i="1"/>
  <c r="I20" i="1"/>
  <c r="J20" i="1" s="1"/>
  <c r="E20" i="1"/>
  <c r="I19" i="1"/>
  <c r="J19" i="1" s="1"/>
  <c r="E19" i="1"/>
  <c r="I18" i="1"/>
  <c r="J18" i="1" s="1"/>
  <c r="E18" i="1"/>
  <c r="D18" i="1"/>
  <c r="I17" i="1"/>
  <c r="J17" i="1" s="1"/>
  <c r="E17" i="1"/>
  <c r="D17" i="1"/>
  <c r="I16" i="1"/>
  <c r="J16" i="1" s="1"/>
  <c r="E16" i="1"/>
  <c r="D16" i="1"/>
  <c r="I54" i="1"/>
  <c r="J54" i="1" s="1"/>
  <c r="E54" i="1"/>
  <c r="D54" i="1"/>
  <c r="I53" i="1"/>
  <c r="J53" i="1" s="1"/>
  <c r="E53" i="1"/>
  <c r="D53" i="1"/>
  <c r="I52" i="1"/>
  <c r="J52" i="1" s="1"/>
  <c r="E52" i="1"/>
  <c r="D52" i="1"/>
  <c r="I51" i="1"/>
  <c r="J51" i="1" s="1"/>
  <c r="E51" i="1"/>
  <c r="D51" i="1"/>
  <c r="I50" i="1"/>
  <c r="J50" i="1" s="1"/>
  <c r="E50" i="1"/>
  <c r="D50" i="1"/>
  <c r="I49" i="1"/>
  <c r="J49" i="1" s="1"/>
  <c r="E49" i="1"/>
  <c r="D49" i="1"/>
  <c r="I48" i="1"/>
  <c r="J48" i="1" s="1"/>
  <c r="E48" i="1"/>
  <c r="D48" i="1"/>
  <c r="I47" i="1"/>
  <c r="J47" i="1" s="1"/>
  <c r="E47" i="1"/>
  <c r="D47" i="1"/>
  <c r="I46" i="1"/>
  <c r="J46" i="1" s="1"/>
  <c r="E46" i="1"/>
  <c r="D46" i="1"/>
  <c r="I45" i="1"/>
  <c r="J45" i="1" s="1"/>
  <c r="E45" i="1"/>
  <c r="D45" i="1"/>
  <c r="I44" i="1"/>
  <c r="J44" i="1" s="1"/>
  <c r="E44" i="1"/>
  <c r="D44" i="1"/>
  <c r="I43" i="1"/>
  <c r="J43" i="1" s="1"/>
  <c r="E43" i="1"/>
  <c r="D43" i="1"/>
  <c r="I42" i="1"/>
  <c r="J42" i="1" s="1"/>
  <c r="E42" i="1"/>
  <c r="D42" i="1"/>
  <c r="I41" i="1"/>
  <c r="J41" i="1" s="1"/>
  <c r="E41" i="1"/>
  <c r="D41" i="1"/>
  <c r="I40" i="1"/>
  <c r="J40" i="1" s="1"/>
  <c r="E40" i="1"/>
  <c r="D40" i="1"/>
  <c r="I39" i="1"/>
  <c r="J39" i="1" s="1"/>
  <c r="E39" i="1"/>
  <c r="D39" i="1"/>
  <c r="I38" i="1"/>
  <c r="J38" i="1" s="1"/>
  <c r="E38" i="1"/>
  <c r="D38" i="1"/>
  <c r="I63" i="1"/>
  <c r="J63" i="1" s="1"/>
  <c r="E63" i="1"/>
  <c r="D63" i="1"/>
  <c r="I62" i="1"/>
  <c r="J62" i="1" s="1"/>
  <c r="E62" i="1"/>
  <c r="D62" i="1"/>
  <c r="I61" i="1"/>
  <c r="J61" i="1" s="1"/>
  <c r="E61" i="1"/>
  <c r="D61" i="1"/>
  <c r="I60" i="1"/>
  <c r="J60" i="1" s="1"/>
  <c r="E60" i="1"/>
  <c r="D60" i="1"/>
  <c r="I59" i="1"/>
  <c r="J59" i="1" s="1"/>
  <c r="E59" i="1"/>
  <c r="D59" i="1"/>
  <c r="I58" i="1"/>
  <c r="J58" i="1" s="1"/>
  <c r="E58" i="1"/>
  <c r="D58" i="1"/>
  <c r="I57" i="1"/>
  <c r="J57" i="1" s="1"/>
  <c r="E57" i="1"/>
  <c r="D57" i="1"/>
  <c r="I56" i="1"/>
  <c r="J56" i="1" s="1"/>
  <c r="E56" i="1"/>
  <c r="D56" i="1"/>
  <c r="I55" i="1"/>
  <c r="J55" i="1" s="1"/>
  <c r="E55" i="1"/>
  <c r="D55" i="1"/>
  <c r="I37" i="1"/>
  <c r="J37" i="1" s="1"/>
  <c r="E37" i="1"/>
  <c r="D37" i="1"/>
  <c r="I36" i="1"/>
  <c r="J36" i="1" s="1"/>
  <c r="E36" i="1"/>
  <c r="D36" i="1"/>
  <c r="I35" i="1"/>
  <c r="J35" i="1" s="1"/>
  <c r="E35" i="1"/>
  <c r="D35" i="1"/>
  <c r="I34" i="1"/>
  <c r="J34" i="1" s="1"/>
  <c r="E34" i="1"/>
  <c r="D34" i="1"/>
  <c r="I33" i="1"/>
  <c r="J33" i="1" s="1"/>
  <c r="E33" i="1"/>
  <c r="D33" i="1"/>
  <c r="I32" i="1"/>
  <c r="J32" i="1" s="1"/>
  <c r="E32" i="1"/>
  <c r="D32" i="1"/>
  <c r="I31" i="1"/>
  <c r="J31" i="1" s="1"/>
  <c r="E31" i="1"/>
  <c r="D31" i="1"/>
  <c r="I30" i="1"/>
  <c r="J30" i="1" s="1"/>
  <c r="D30" i="1"/>
  <c r="I15" i="1"/>
  <c r="J15" i="1" s="1"/>
  <c r="E15" i="1"/>
  <c r="D15" i="1"/>
  <c r="I64" i="1"/>
  <c r="J64" i="1" s="1"/>
  <c r="E64" i="1"/>
  <c r="D64" i="1"/>
  <c r="I13" i="1"/>
  <c r="D66" i="1"/>
  <c r="E66" i="1"/>
  <c r="I66" i="1"/>
  <c r="J66" i="1" s="1"/>
  <c r="D67" i="1"/>
  <c r="E67" i="1"/>
  <c r="I67" i="1"/>
  <c r="J67" i="1" s="1"/>
  <c r="E14" i="1"/>
  <c r="D14" i="1"/>
  <c r="E13" i="1"/>
  <c r="I14" i="1"/>
  <c r="J14" i="1" s="1"/>
  <c r="K29" i="1" l="1"/>
  <c r="K26" i="1"/>
  <c r="K23" i="1"/>
  <c r="K25" i="1"/>
  <c r="K27" i="1"/>
  <c r="K22" i="1"/>
  <c r="K18" i="1"/>
  <c r="K21" i="1"/>
  <c r="K19" i="1"/>
  <c r="K16" i="1"/>
  <c r="K17" i="1"/>
  <c r="K20" i="1"/>
  <c r="K47" i="1"/>
  <c r="K50" i="1"/>
  <c r="K46" i="1"/>
  <c r="K51" i="1"/>
  <c r="K38" i="1"/>
  <c r="K45" i="1"/>
  <c r="K54" i="1"/>
  <c r="K48" i="1"/>
  <c r="K39" i="1"/>
  <c r="K43" i="1"/>
  <c r="K53" i="1"/>
  <c r="K42" i="1"/>
  <c r="K44" i="1"/>
  <c r="K52" i="1"/>
  <c r="K41" i="1"/>
  <c r="K49" i="1"/>
  <c r="K40" i="1"/>
  <c r="K57" i="1"/>
  <c r="K15" i="1"/>
  <c r="K35" i="1"/>
  <c r="K63" i="1"/>
  <c r="K31" i="1"/>
  <c r="K56" i="1"/>
  <c r="K33" i="1"/>
  <c r="K60" i="1"/>
  <c r="K58" i="1"/>
  <c r="K34" i="1"/>
  <c r="K55" i="1"/>
  <c r="K62" i="1"/>
  <c r="K30" i="1"/>
  <c r="K32" i="1"/>
  <c r="K36" i="1"/>
  <c r="K59" i="1"/>
  <c r="K37" i="1"/>
  <c r="K61" i="1"/>
  <c r="K64" i="1"/>
  <c r="K66" i="1"/>
  <c r="K67" i="1"/>
  <c r="I65" i="1"/>
  <c r="J65" i="1" s="1"/>
  <c r="D65" i="1"/>
  <c r="E65" i="1"/>
  <c r="J13" i="1" l="1"/>
  <c r="K14" i="1"/>
  <c r="K65" i="1"/>
  <c r="I68" i="1"/>
  <c r="E68" i="1"/>
  <c r="C68" i="1"/>
  <c r="D68" i="1" s="1"/>
  <c r="F68" i="1"/>
  <c r="J68" i="1" l="1"/>
  <c r="K68" i="1" s="1"/>
  <c r="D76" i="1"/>
  <c r="K1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Yessica Restrepo Durango</author>
  </authors>
  <commentList>
    <comment ref="E12" authorId="0" shapeId="0" xr:uid="{4C230898-952C-461D-A0E3-50BCE03ED970}">
      <text>
        <r>
          <rPr>
            <sz val="9"/>
            <color indexed="81"/>
            <rFont val="Tahoma"/>
            <family val="2"/>
          </rPr>
          <t>La retención en la fuente estándar es del 2,5%, sin embargo si alguna de las facturas a pagar tiene un % diferente por el tipo de servicio prestado o mercancía adquirida, por favor informenos en este campo.</t>
        </r>
      </text>
    </comment>
    <comment ref="F12" authorId="0" shapeId="0" xr:uid="{A320BC9F-B553-48EE-9204-81FAB59DE777}">
      <text>
        <r>
          <rPr>
            <b/>
            <sz val="9"/>
            <color indexed="81"/>
            <rFont val="Tahoma"/>
            <family val="2"/>
          </rPr>
          <t>Los municipios que no nos deben realizar esta retencion a Grupo UMA SAS y ZF:</t>
        </r>
        <r>
          <rPr>
            <sz val="9"/>
            <color indexed="81"/>
            <rFont val="Tahoma"/>
            <family val="2"/>
          </rPr>
          <t xml:space="preserve"> ARMENIA, BARRANCABERMEJA, BARRANQUILLA,  BUCARAMANGA, CALI, CARTAGENA, FUNZA, ITAGUI, MANIZALES, NEIVA, PALMIRA, PEREIRA, POPAYAN, SINCELEJO, SOACHA, SOLEDAD, VALLEDUPAR</t>
        </r>
      </text>
    </comment>
    <comment ref="J12" authorId="0" shapeId="0" xr:uid="{1FAFC7BD-BB08-4C2C-AB22-81554B558FDA}">
      <text>
        <r>
          <rPr>
            <sz val="9"/>
            <color indexed="81"/>
            <rFont val="Tahoma"/>
            <family val="2"/>
          </rPr>
          <t>El descuento por pronto pago aprobado por políticas de la compañía es del 1,5% sobre el valor de la factura antes de impuestos y retenciones. Este descuento aplica únicamente para los clientes a crédito, siempre y cuando se pague la totalidad de la factura dentro de los primeros diez (10) días calendario después de la entrega de la mercancía y que no presente cartera vencida mayor a 15 días de mora</t>
        </r>
      </text>
    </comment>
  </commentList>
</comments>
</file>

<file path=xl/sharedStrings.xml><?xml version="1.0" encoding="utf-8"?>
<sst xmlns="http://schemas.openxmlformats.org/spreadsheetml/2006/main" count="33" uniqueCount="32">
  <si>
    <t xml:space="preserve">APLICACIÓN DE PAGOS </t>
  </si>
  <si>
    <t>Codigo:  FO-CT-GF-CO-001</t>
  </si>
  <si>
    <t xml:space="preserve">GESTIÓN FINANCIERA- CARTERA </t>
  </si>
  <si>
    <t>Fecha</t>
  </si>
  <si>
    <t>Nombre / Razon Social</t>
  </si>
  <si>
    <t>Nit</t>
  </si>
  <si>
    <t>RELACIÓN DE FACTURAS, NOTAS CRÉDITO Y SALDOS A FAVOR EN SU CARTERA</t>
  </si>
  <si>
    <t>Número de factura o nota crédito</t>
  </si>
  <si>
    <t>Retefuente</t>
  </si>
  <si>
    <t>Reteica</t>
  </si>
  <si>
    <t>Descuento pronto pago</t>
  </si>
  <si>
    <t>Novedad o diferencia en el valor pagado</t>
  </si>
  <si>
    <t>TOTAL</t>
  </si>
  <si>
    <t>RELACIÓN DE PAGOS</t>
  </si>
  <si>
    <t>FECHA</t>
  </si>
  <si>
    <t>BANCO</t>
  </si>
  <si>
    <t>VALOR</t>
  </si>
  <si>
    <t>Total</t>
  </si>
  <si>
    <t>Elaboro</t>
  </si>
  <si>
    <t>Revisó</t>
  </si>
  <si>
    <t>Aprobó</t>
  </si>
  <si>
    <t xml:space="preserve">Analista de Cartera </t>
  </si>
  <si>
    <t xml:space="preserve">Coordinadora de procesos y mejora </t>
  </si>
  <si>
    <t>Gerencia crédito y cartera</t>
  </si>
  <si>
    <t>Fecha entrega</t>
  </si>
  <si>
    <t>Días</t>
  </si>
  <si>
    <t xml:space="preserve">Fecha pago  </t>
  </si>
  <si>
    <t>Valor base</t>
  </si>
  <si>
    <t>Iva</t>
  </si>
  <si>
    <t>Total a pagar</t>
  </si>
  <si>
    <t>Versión: 03</t>
  </si>
  <si>
    <t>Fecha: 21/08/2024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</si>
</sst>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4"/>
      <name val="Calibri Light"/>
      <family val="2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 Light"/>
      <family val="2"/>
      <scheme val="major"/>
    </font>
    <font>
      <sz val="14"/>
      <name val="Calibri Light"/>
      <family val="2"/>
      <scheme val="major"/>
    </font>
    <font>
      <b/>
      <sz val="16"/>
      <name val="Calibri Light"/>
      <family val="2"/>
      <scheme val="maj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3" fillId="3" borderId="1" xfId="0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6" fillId="0" borderId="1" xfId="1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4" fontId="6" fillId="0" borderId="1" xfId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164" fontId="6" fillId="0" borderId="1" xfId="1" applyNumberFormat="1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164" fontId="2" fillId="3" borderId="1" xfId="1" applyNumberFormat="1" applyFont="1" applyFill="1" applyBorder="1" applyAlignment="1">
      <alignment vertical="center"/>
    </xf>
    <xf numFmtId="164" fontId="6" fillId="3" borderId="1" xfId="1" applyNumberFormat="1" applyFont="1" applyFill="1" applyBorder="1" applyAlignment="1">
      <alignment vertical="center" wrapText="1"/>
    </xf>
    <xf numFmtId="164" fontId="6" fillId="0" borderId="1" xfId="1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14" fontId="6" fillId="0" borderId="1" xfId="1" applyNumberFormat="1" applyFont="1" applyFill="1" applyBorder="1" applyAlignment="1">
      <alignment vertical="center"/>
    </xf>
    <xf numFmtId="1" fontId="6" fillId="0" borderId="1" xfId="1" applyNumberFormat="1" applyFont="1" applyFill="1" applyBorder="1" applyAlignment="1">
      <alignment vertical="center"/>
    </xf>
    <xf numFmtId="164" fontId="6" fillId="0" borderId="1" xfId="1" applyNumberFormat="1" applyFont="1" applyFill="1" applyBorder="1" applyAlignment="1" applyProtection="1">
      <alignment vertical="center"/>
    </xf>
    <xf numFmtId="164" fontId="2" fillId="3" borderId="1" xfId="1" applyNumberFormat="1" applyFont="1" applyFill="1" applyBorder="1" applyAlignment="1" applyProtection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2" fillId="3" borderId="1" xfId="1" applyNumberFormat="1" applyFont="1" applyFill="1" applyBorder="1" applyAlignment="1">
      <alignment vertical="center"/>
    </xf>
    <xf numFmtId="14" fontId="3" fillId="0" borderId="0" xfId="0" applyNumberFormat="1" applyFont="1" applyAlignment="1">
      <alignment horizontal="center" vertical="center"/>
    </xf>
    <xf numFmtId="14" fontId="7" fillId="0" borderId="0" xfId="0" applyNumberFormat="1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3" borderId="1" xfId="1" applyNumberFormat="1" applyFont="1" applyFill="1" applyBorder="1" applyAlignment="1">
      <alignment vertical="center"/>
    </xf>
    <xf numFmtId="14" fontId="6" fillId="0" borderId="0" xfId="0" applyNumberFormat="1" applyFont="1" applyAlignment="1">
      <alignment vertical="center"/>
    </xf>
    <xf numFmtId="14" fontId="6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2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fill>
        <patternFill patternType="solid">
          <fgColor indexed="64"/>
          <bgColor theme="0" tint="-0.1499984740745262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numFmt numFmtId="164" formatCode="_-&quot;$&quot;\ * #,##0_-;\-&quot;$&quot;\ * #,##0_-;_-&quot;$&quot;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numFmt numFmtId="164" formatCode="_-&quot;$&quot;\ * #,##0_-;\-&quot;$&quot;\ * #,##0_-;_-&quot;$&quot;\ 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fill>
        <patternFill patternType="solid">
          <fgColor indexed="64"/>
          <bgColor theme="0" tint="-0.1499984740745262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fill>
        <patternFill patternType="solid">
          <fgColor indexed="64"/>
          <bgColor theme="0" tint="-0.1499984740745262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numFmt numFmtId="19" formatCode="d/mm/yyyy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fill>
        <patternFill patternType="solid">
          <fgColor indexed="64"/>
          <bgColor theme="0" tint="-0.1499984740745262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numFmt numFmtId="19" formatCode="d/mm/yyyy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fill>
        <patternFill patternType="solid">
          <fgColor indexed="64"/>
          <bgColor theme="0" tint="-0.1499984740745262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fill>
        <patternFill patternType="solid">
          <fgColor indexed="64"/>
          <bgColor theme="0" tint="-0.1499984740745262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numFmt numFmtId="164" formatCode="_-&quot;$&quot;\ * #,##0_-;\-&quot;$&quot;\ * #,##0_-;_-&quot;$&quot;\ 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fill>
        <patternFill patternType="solid">
          <fgColor indexed="64"/>
          <bgColor theme="0" tint="-0.1499984740745262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fill>
        <patternFill patternType="solid">
          <fgColor indexed="64"/>
          <bgColor theme="0" tint="-0.1499984740745262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fill>
        <patternFill patternType="solid">
          <fgColor indexed="64"/>
          <bgColor theme="0" tint="-0.1499984740745262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theme="0" tint="-0.24994659260841701"/>
        </top>
      </border>
    </dxf>
    <dxf>
      <font>
        <b/>
        <strike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fill>
        <patternFill patternType="solid">
          <fgColor indexed="64"/>
          <bgColor theme="0" tint="-0.14999847407452621"/>
        </patternFill>
      </fill>
      <alignment vertical="center" textRotation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185964</xdr:colOff>
      <xdr:row>1</xdr:row>
      <xdr:rowOff>157843</xdr:rowOff>
    </xdr:from>
    <xdr:to>
      <xdr:col>1</xdr:col>
      <xdr:colOff>1719489</xdr:colOff>
      <xdr:row>3</xdr:row>
      <xdr:rowOff>106136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A2AF554E-45C5-454C-A506-5F5668981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" y="339272"/>
          <a:ext cx="1533525" cy="420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D6A9743-3642-4871-A039-E91A06488667}" name="Tabla3" displayName="Tabla3" ref="B12:L68" totalsRowShown="0" headerRowDxfId="25" dataDxfId="23" totalsRowDxfId="21" headerRowBorderDxfId="24" tableBorderDxfId="22" totalsRowBorderDxfId="20">
  <tableColumns count="11">
    <tableColumn id="2" xr3:uid="{97A68A3E-A10C-424A-A284-14AC3E54B724}" name="Número de factura o nota crédito" dataDxfId="19" totalsRowDxfId="18"/>
    <tableColumn id="6" xr3:uid="{187916FF-07AB-4956-8D51-741DBD884572}" name="Valor base" dataDxfId="17" totalsRowDxfId="16" dataCellStyle="Moneda"/>
    <tableColumn id="10" xr3:uid="{87F8B333-CE85-4261-B648-75517E875A23}" name="Iva" dataDxfId="15" totalsRowDxfId="14" dataCellStyle="Moneda">
      <calculatedColumnFormula>Tabla3[[#This Row],[Valor base]]*19%</calculatedColumnFormula>
    </tableColumn>
    <tableColumn id="5" xr3:uid="{6FA973D8-0CEF-44A8-8539-3768194F5CB5}" name="Retefuente" dataDxfId="13" totalsRowDxfId="12" dataCellStyle="Moneda"/>
    <tableColumn id="1" xr3:uid="{2EA6D49D-BAF0-417D-B7E6-17E4BCBFD9C0}" name="Reteica" dataDxfId="11" totalsRowDxfId="10" dataCellStyle="Moneda"/>
    <tableColumn id="4" xr3:uid="{24FEDF94-0BD2-4F39-AA66-FA5C6DAE0A6B}" name="Fecha entrega" dataDxfId="9" totalsRowDxfId="8" dataCellStyle="Moneda"/>
    <tableColumn id="3" xr3:uid="{F0811D96-BD68-4AE8-B8AB-4F48F4250C22}" name="Fecha pago  " dataDxfId="7" totalsRowDxfId="6" dataCellStyle="Moneda">
      <calculatedColumnFormula>Tabla3[[#This Row],[Fecha entrega]]+10</calculatedColumnFormula>
    </tableColumn>
    <tableColumn id="8" xr3:uid="{C85365E6-23E8-4749-BDBA-FD8439768CE5}" name="Días" dataDxfId="5" totalsRowDxfId="4" dataCellStyle="Moneda">
      <calculatedColumnFormula>Tabla3[[#This Row],[Fecha pago  ]]-Tabla3[[#This Row],[Fecha entrega]]</calculatedColumnFormula>
    </tableColumn>
    <tableColumn id="7" xr3:uid="{84E2BA59-6A4D-4999-8918-D51BEF500158}" name="Descuento pronto pago" dataDxfId="3" dataCellStyle="Moneda"/>
    <tableColumn id="13" xr3:uid="{F8DA5166-7349-4138-85CF-327243F29426}" name="Total a pagar" dataDxfId="2" dataCellStyle="Moneda">
      <calculatedColumnFormula>Tabla3[[#This Row],[Valor base]]+Tabla3[[#This Row],[Iva]]-Tabla3[[#This Row],[Retefuente]]-Tabla3[[#This Row],[Reteica]]-Tabla3[[#This Row],[Descuento pronto pago]]</calculatedColumnFormula>
    </tableColumn>
    <tableColumn id="9" xr3:uid="{A3EB5A18-7AEC-43F6-BA11-BEEEEFBEC667}" name="Novedad o diferencia en el valor pagado" dataDxfId="1" totalsRowDxfId="0" dataCellStyle="Moned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6FC87-3300-4AA6-AFF4-CE08089AC288}">
  <sheetPr codeName="Hoja1"/>
  <dimension ref="B2:L79"/>
  <sheetViews>
    <sheetView showGridLines="0" tabSelected="1" zoomScale="64" zoomScaleNormal="64" workbookViewId="0">
      <selection activeCell="I8" sqref="I8:L8"/>
    </sheetView>
  </sheetViews>
  <sheetFormatPr baseColWidth="10" defaultColWidth="11.42578125" defaultRowHeight="15" x14ac:dyDescent="0.25"/>
  <cols>
    <col min="1" max="1" width="3.140625" style="2" customWidth="1"/>
    <col min="2" max="2" width="26.5703125" style="2" customWidth="1"/>
    <col min="3" max="3" width="19.28515625" style="2" customWidth="1"/>
    <col min="4" max="4" width="25.28515625" style="2" customWidth="1"/>
    <col min="5" max="5" width="20.5703125" style="2" customWidth="1"/>
    <col min="6" max="6" width="16.28515625" style="2" customWidth="1"/>
    <col min="7" max="7" width="14.5703125" style="43" customWidth="1"/>
    <col min="8" max="8" width="13.140625" style="43" customWidth="1"/>
    <col min="9" max="9" width="8.140625" style="17" customWidth="1"/>
    <col min="10" max="10" width="20.140625" style="2" customWidth="1"/>
    <col min="11" max="11" width="19.85546875" style="2" customWidth="1"/>
    <col min="12" max="12" width="33.42578125" style="2" customWidth="1"/>
    <col min="13" max="16384" width="11.42578125" style="2"/>
  </cols>
  <sheetData>
    <row r="2" spans="2:12" s="3" customFormat="1" ht="18.75" x14ac:dyDescent="0.25">
      <c r="B2" s="53"/>
      <c r="C2" s="59" t="s">
        <v>0</v>
      </c>
      <c r="D2" s="59"/>
      <c r="E2" s="59"/>
      <c r="F2" s="59"/>
      <c r="G2" s="59"/>
      <c r="H2" s="59"/>
      <c r="I2" s="59"/>
      <c r="J2" s="59"/>
      <c r="K2" s="59"/>
      <c r="L2" s="7" t="s">
        <v>1</v>
      </c>
    </row>
    <row r="3" spans="2:12" s="3" customFormat="1" ht="18.75" x14ac:dyDescent="0.25">
      <c r="B3" s="53"/>
      <c r="C3" s="59"/>
      <c r="D3" s="59"/>
      <c r="E3" s="59"/>
      <c r="F3" s="59"/>
      <c r="G3" s="59"/>
      <c r="H3" s="59"/>
      <c r="I3" s="59"/>
      <c r="J3" s="59"/>
      <c r="K3" s="59"/>
      <c r="L3" s="7" t="s">
        <v>30</v>
      </c>
    </row>
    <row r="4" spans="2:12" s="3" customFormat="1" ht="18.75" x14ac:dyDescent="0.25">
      <c r="B4" s="53"/>
      <c r="C4" s="59" t="s">
        <v>2</v>
      </c>
      <c r="D4" s="59"/>
      <c r="E4" s="59"/>
      <c r="F4" s="59"/>
      <c r="G4" s="59"/>
      <c r="H4" s="59"/>
      <c r="I4" s="59"/>
      <c r="J4" s="59"/>
      <c r="K4" s="59"/>
      <c r="L4" s="7" t="s">
        <v>31</v>
      </c>
    </row>
    <row r="5" spans="2:12" s="3" customFormat="1" ht="18.75" x14ac:dyDescent="0.25">
      <c r="B5" s="4"/>
      <c r="C5" s="5"/>
      <c r="D5" s="5"/>
      <c r="E5" s="5"/>
      <c r="F5" s="5"/>
      <c r="G5" s="38"/>
      <c r="H5" s="38"/>
      <c r="I5" s="18"/>
    </row>
    <row r="6" spans="2:12" s="3" customFormat="1" ht="18.75" x14ac:dyDescent="0.25">
      <c r="B6" s="1" t="s">
        <v>3</v>
      </c>
      <c r="C6" s="46">
        <v>44937</v>
      </c>
      <c r="D6" s="46"/>
      <c r="E6" s="45"/>
      <c r="F6" s="45"/>
      <c r="G6" s="45"/>
      <c r="H6" s="45"/>
      <c r="I6" s="45"/>
      <c r="J6" s="45"/>
      <c r="K6" s="45"/>
      <c r="L6" s="45"/>
    </row>
    <row r="7" spans="2:12" s="3" customFormat="1" ht="18.75" x14ac:dyDescent="0.25">
      <c r="B7" s="6"/>
      <c r="G7" s="39"/>
      <c r="H7" s="39"/>
      <c r="I7" s="18"/>
    </row>
    <row r="8" spans="2:12" s="3" customFormat="1" ht="37.5" x14ac:dyDescent="0.25">
      <c r="B8" s="36" t="s">
        <v>4</v>
      </c>
      <c r="C8" s="59"/>
      <c r="D8" s="59"/>
      <c r="E8" s="59"/>
      <c r="F8" s="59"/>
      <c r="G8" s="60" t="s">
        <v>5</v>
      </c>
      <c r="H8" s="60"/>
      <c r="I8" s="53"/>
      <c r="J8" s="53"/>
      <c r="K8" s="53"/>
      <c r="L8" s="53"/>
    </row>
    <row r="9" spans="2:12" ht="15.75" thickBot="1" x14ac:dyDescent="0.3">
      <c r="B9" s="8"/>
      <c r="C9" s="9"/>
      <c r="D9" s="9"/>
      <c r="E9" s="9"/>
      <c r="F9" s="9"/>
      <c r="G9" s="40"/>
      <c r="H9" s="40"/>
    </row>
    <row r="10" spans="2:12" ht="21.75" thickBot="1" x14ac:dyDescent="0.3">
      <c r="B10" s="54" t="s">
        <v>6</v>
      </c>
      <c r="C10" s="55"/>
      <c r="D10" s="55"/>
      <c r="E10" s="55"/>
      <c r="F10" s="55"/>
      <c r="G10" s="55"/>
      <c r="H10" s="55"/>
      <c r="I10" s="55"/>
      <c r="J10" s="55"/>
      <c r="K10" s="55"/>
      <c r="L10" s="56"/>
    </row>
    <row r="11" spans="2:12" x14ac:dyDescent="0.25">
      <c r="B11" s="8"/>
      <c r="C11" s="9"/>
      <c r="D11" s="9"/>
      <c r="E11" s="9"/>
      <c r="F11" s="9"/>
      <c r="G11" s="40"/>
      <c r="H11" s="40"/>
    </row>
    <row r="12" spans="2:12" ht="57" customHeight="1" x14ac:dyDescent="0.25">
      <c r="B12" s="28" t="s">
        <v>7</v>
      </c>
      <c r="C12" s="28" t="s">
        <v>27</v>
      </c>
      <c r="D12" s="34" t="s">
        <v>28</v>
      </c>
      <c r="E12" s="28" t="s">
        <v>8</v>
      </c>
      <c r="F12" s="28" t="s">
        <v>9</v>
      </c>
      <c r="G12" s="41" t="s">
        <v>24</v>
      </c>
      <c r="H12" s="41" t="s">
        <v>26</v>
      </c>
      <c r="I12" s="28" t="s">
        <v>25</v>
      </c>
      <c r="J12" s="28" t="s">
        <v>10</v>
      </c>
      <c r="K12" s="35" t="s">
        <v>29</v>
      </c>
      <c r="L12" s="20" t="s">
        <v>11</v>
      </c>
    </row>
    <row r="13" spans="2:12" x14ac:dyDescent="0.25">
      <c r="B13" s="29"/>
      <c r="C13" s="10">
        <v>3500000</v>
      </c>
      <c r="D13" s="10">
        <f>Tabla3[[#This Row],[Valor base]]*19%</f>
        <v>665000</v>
      </c>
      <c r="E13" s="10">
        <f>Tabla3[[#This Row],[Valor base]]*2.5%</f>
        <v>87500</v>
      </c>
      <c r="F13" s="10"/>
      <c r="G13" s="30">
        <v>45531</v>
      </c>
      <c r="H13" s="30">
        <v>45532</v>
      </c>
      <c r="I13" s="31">
        <f>Tabla3[[#This Row],[Fecha pago  ]]-Tabla3[[#This Row],[Fecha entrega]]</f>
        <v>1</v>
      </c>
      <c r="J13" s="32">
        <f>IF(AND(Tabla3[[#This Row],[Días]]&gt;0,Tabla3[[#This Row],[Días]]&lt;=10),Tabla3[[#This Row],[Valor base]]*1.5%,0)</f>
        <v>52500</v>
      </c>
      <c r="K13" s="32">
        <f>Tabla3[[#This Row],[Valor base]]+Tabla3[[#This Row],[Iva]]-Tabla3[[#This Row],[Retefuente]]-Tabla3[[#This Row],[Reteica]]-Tabla3[[#This Row],[Descuento pronto pago]]</f>
        <v>4025000</v>
      </c>
      <c r="L13" s="19"/>
    </row>
    <row r="14" spans="2:12" x14ac:dyDescent="0.25">
      <c r="B14" s="29"/>
      <c r="C14" s="32"/>
      <c r="D14" s="10">
        <f>Tabla3[[#This Row],[Valor base]]*19%</f>
        <v>0</v>
      </c>
      <c r="E14" s="10">
        <f>Tabla3[[#This Row],[Valor base]]*2.5%</f>
        <v>0</v>
      </c>
      <c r="F14" s="10"/>
      <c r="G14" s="30"/>
      <c r="H14" s="30"/>
      <c r="I14" s="31">
        <f>Tabla3[[#This Row],[Fecha pago  ]]-Tabla3[[#This Row],[Fecha entrega]]</f>
        <v>0</v>
      </c>
      <c r="J14" s="32">
        <f>IF(AND(Tabla3[[#This Row],[Días]]&gt;0,Tabla3[[#This Row],[Días]]&lt;=10),Tabla3[[#This Row],[Valor base]]*1.5%,0)</f>
        <v>0</v>
      </c>
      <c r="K14" s="32">
        <f>Tabla3[[#This Row],[Valor base]]+Tabla3[[#This Row],[Iva]]-Tabla3[[#This Row],[Retefuente]]-Tabla3[[#This Row],[Reteica]]-Tabla3[[#This Row],[Descuento pronto pago]]</f>
        <v>0</v>
      </c>
      <c r="L14" s="19"/>
    </row>
    <row r="15" spans="2:12" x14ac:dyDescent="0.25">
      <c r="B15" s="29"/>
      <c r="C15" s="32"/>
      <c r="D15" s="10">
        <f>Tabla3[[#This Row],[Valor base]]*19%</f>
        <v>0</v>
      </c>
      <c r="E15" s="10">
        <f>Tabla3[[#This Row],[Valor base]]*2.5%</f>
        <v>0</v>
      </c>
      <c r="F15" s="10"/>
      <c r="G15" s="30"/>
      <c r="H15" s="30"/>
      <c r="I15" s="31">
        <f>Tabla3[[#This Row],[Fecha pago  ]]-Tabla3[[#This Row],[Fecha entrega]]</f>
        <v>0</v>
      </c>
      <c r="J15" s="32">
        <f>IF(AND(Tabla3[[#This Row],[Días]]&gt;0,Tabla3[[#This Row],[Días]]&lt;=10),Tabla3[[#This Row],[Valor base]]*1.5%,0)</f>
        <v>0</v>
      </c>
      <c r="K15" s="32">
        <f>Tabla3[[#This Row],[Valor base]]+Tabla3[[#This Row],[Iva]]-Tabla3[[#This Row],[Retefuente]]-Tabla3[[#This Row],[Reteica]]-Tabla3[[#This Row],[Descuento pronto pago]]</f>
        <v>0</v>
      </c>
      <c r="L15" s="19"/>
    </row>
    <row r="16" spans="2:12" x14ac:dyDescent="0.25">
      <c r="B16" s="29"/>
      <c r="C16" s="32"/>
      <c r="D16" s="10">
        <f>Tabla3[[#This Row],[Valor base]]*19%</f>
        <v>0</v>
      </c>
      <c r="E16" s="10">
        <f>Tabla3[[#This Row],[Valor base]]*2.5%</f>
        <v>0</v>
      </c>
      <c r="F16" s="10"/>
      <c r="G16" s="30"/>
      <c r="H16" s="30"/>
      <c r="I16" s="31">
        <f>Tabla3[[#This Row],[Fecha pago  ]]-Tabla3[[#This Row],[Fecha entrega]]</f>
        <v>0</v>
      </c>
      <c r="J16" s="32">
        <f>IF(AND(Tabla3[[#This Row],[Días]]&gt;0,Tabla3[[#This Row],[Días]]&lt;=10),Tabla3[[#This Row],[Valor base]]*1.5%,0)</f>
        <v>0</v>
      </c>
      <c r="K16" s="32">
        <f>Tabla3[[#This Row],[Valor base]]+Tabla3[[#This Row],[Iva]]-Tabla3[[#This Row],[Retefuente]]-Tabla3[[#This Row],[Reteica]]-Tabla3[[#This Row],[Descuento pronto pago]]</f>
        <v>0</v>
      </c>
      <c r="L16" s="19"/>
    </row>
    <row r="17" spans="2:12" x14ac:dyDescent="0.25">
      <c r="B17" s="29"/>
      <c r="C17" s="32"/>
      <c r="D17" s="10">
        <f>Tabla3[[#This Row],[Valor base]]*19%</f>
        <v>0</v>
      </c>
      <c r="E17" s="10">
        <f>Tabla3[[#This Row],[Valor base]]*2.5%</f>
        <v>0</v>
      </c>
      <c r="F17" s="10"/>
      <c r="G17" s="30"/>
      <c r="H17" s="30"/>
      <c r="I17" s="31">
        <f>Tabla3[[#This Row],[Fecha pago  ]]-Tabla3[[#This Row],[Fecha entrega]]</f>
        <v>0</v>
      </c>
      <c r="J17" s="32">
        <f>IF(AND(Tabla3[[#This Row],[Días]]&gt;0,Tabla3[[#This Row],[Días]]&lt;=10),Tabla3[[#This Row],[Valor base]]*1.5%,0)</f>
        <v>0</v>
      </c>
      <c r="K17" s="32">
        <f>Tabla3[[#This Row],[Valor base]]+Tabla3[[#This Row],[Iva]]-Tabla3[[#This Row],[Retefuente]]-Tabla3[[#This Row],[Reteica]]-Tabla3[[#This Row],[Descuento pronto pago]]</f>
        <v>0</v>
      </c>
      <c r="L17" s="19"/>
    </row>
    <row r="18" spans="2:12" x14ac:dyDescent="0.25">
      <c r="B18" s="29"/>
      <c r="C18" s="32"/>
      <c r="D18" s="10">
        <f>Tabla3[[#This Row],[Valor base]]*19%</f>
        <v>0</v>
      </c>
      <c r="E18" s="10">
        <f>Tabla3[[#This Row],[Valor base]]*2.5%</f>
        <v>0</v>
      </c>
      <c r="F18" s="10"/>
      <c r="G18" s="30"/>
      <c r="H18" s="30"/>
      <c r="I18" s="31">
        <f>Tabla3[[#This Row],[Fecha pago  ]]-Tabla3[[#This Row],[Fecha entrega]]</f>
        <v>0</v>
      </c>
      <c r="J18" s="32">
        <f>IF(AND(Tabla3[[#This Row],[Días]]&gt;0,Tabla3[[#This Row],[Días]]&lt;=10),Tabla3[[#This Row],[Valor base]]*1.5%,0)</f>
        <v>0</v>
      </c>
      <c r="K18" s="32">
        <f>Tabla3[[#This Row],[Valor base]]+Tabla3[[#This Row],[Iva]]-Tabla3[[#This Row],[Retefuente]]-Tabla3[[#This Row],[Reteica]]-Tabla3[[#This Row],[Descuento pronto pago]]</f>
        <v>0</v>
      </c>
      <c r="L18" s="19"/>
    </row>
    <row r="19" spans="2:12" x14ac:dyDescent="0.25">
      <c r="B19" s="29"/>
      <c r="C19" s="32"/>
      <c r="D19" s="10">
        <f>Tabla3[[#This Row],[Valor base]]*19%</f>
        <v>0</v>
      </c>
      <c r="E19" s="10">
        <f>Tabla3[[#This Row],[Valor base]]*2.5%</f>
        <v>0</v>
      </c>
      <c r="F19" s="10"/>
      <c r="G19" s="30"/>
      <c r="H19" s="30"/>
      <c r="I19" s="31">
        <f>Tabla3[[#This Row],[Fecha pago  ]]-Tabla3[[#This Row],[Fecha entrega]]</f>
        <v>0</v>
      </c>
      <c r="J19" s="32">
        <f>IF(AND(Tabla3[[#This Row],[Días]]&gt;0,Tabla3[[#This Row],[Días]]&lt;=10),Tabla3[[#This Row],[Valor base]]*1.5%,0)</f>
        <v>0</v>
      </c>
      <c r="K19" s="32">
        <f>Tabla3[[#This Row],[Valor base]]+Tabla3[[#This Row],[Iva]]-Tabla3[[#This Row],[Retefuente]]-Tabla3[[#This Row],[Reteica]]-Tabla3[[#This Row],[Descuento pronto pago]]</f>
        <v>0</v>
      </c>
      <c r="L19" s="19"/>
    </row>
    <row r="20" spans="2:12" x14ac:dyDescent="0.25">
      <c r="B20" s="29"/>
      <c r="C20" s="32"/>
      <c r="D20" s="10">
        <f>Tabla3[[#This Row],[Valor base]]*19%</f>
        <v>0</v>
      </c>
      <c r="E20" s="10">
        <f>Tabla3[[#This Row],[Valor base]]*2.5%</f>
        <v>0</v>
      </c>
      <c r="F20" s="10"/>
      <c r="G20" s="30"/>
      <c r="H20" s="30"/>
      <c r="I20" s="31">
        <f>Tabla3[[#This Row],[Fecha pago  ]]-Tabla3[[#This Row],[Fecha entrega]]</f>
        <v>0</v>
      </c>
      <c r="J20" s="32">
        <f>IF(AND(Tabla3[[#This Row],[Días]]&gt;0,Tabla3[[#This Row],[Días]]&lt;=10),Tabla3[[#This Row],[Valor base]]*1.5%,0)</f>
        <v>0</v>
      </c>
      <c r="K20" s="32">
        <f>Tabla3[[#This Row],[Valor base]]+Tabla3[[#This Row],[Iva]]-Tabla3[[#This Row],[Retefuente]]-Tabla3[[#This Row],[Reteica]]-Tabla3[[#This Row],[Descuento pronto pago]]</f>
        <v>0</v>
      </c>
      <c r="L20" s="19"/>
    </row>
    <row r="21" spans="2:12" x14ac:dyDescent="0.25">
      <c r="B21" s="29"/>
      <c r="C21" s="32"/>
      <c r="D21" s="10">
        <f>Tabla3[[#This Row],[Valor base]]*19%</f>
        <v>0</v>
      </c>
      <c r="E21" s="10">
        <f>Tabla3[[#This Row],[Valor base]]*2.5%</f>
        <v>0</v>
      </c>
      <c r="F21" s="10"/>
      <c r="G21" s="30"/>
      <c r="H21" s="30"/>
      <c r="I21" s="31">
        <f>Tabla3[[#This Row],[Fecha pago  ]]-Tabla3[[#This Row],[Fecha entrega]]</f>
        <v>0</v>
      </c>
      <c r="J21" s="32">
        <f>IF(AND(Tabla3[[#This Row],[Días]]&gt;0,Tabla3[[#This Row],[Días]]&lt;=10),Tabla3[[#This Row],[Valor base]]*1.5%,0)</f>
        <v>0</v>
      </c>
      <c r="K21" s="32">
        <f>Tabla3[[#This Row],[Valor base]]+Tabla3[[#This Row],[Iva]]-Tabla3[[#This Row],[Retefuente]]-Tabla3[[#This Row],[Reteica]]-Tabla3[[#This Row],[Descuento pronto pago]]</f>
        <v>0</v>
      </c>
      <c r="L21" s="19"/>
    </row>
    <row r="22" spans="2:12" x14ac:dyDescent="0.25">
      <c r="B22" s="29"/>
      <c r="C22" s="32"/>
      <c r="D22" s="10">
        <f>Tabla3[[#This Row],[Valor base]]*19%</f>
        <v>0</v>
      </c>
      <c r="E22" s="10">
        <f>Tabla3[[#This Row],[Valor base]]*2.5%</f>
        <v>0</v>
      </c>
      <c r="F22" s="10"/>
      <c r="G22" s="30"/>
      <c r="H22" s="30"/>
      <c r="I22" s="31">
        <f>Tabla3[[#This Row],[Fecha pago  ]]-Tabla3[[#This Row],[Fecha entrega]]</f>
        <v>0</v>
      </c>
      <c r="J22" s="32">
        <f>IF(AND(Tabla3[[#This Row],[Días]]&gt;0,Tabla3[[#This Row],[Días]]&lt;=10),Tabla3[[#This Row],[Valor base]]*1.5%,0)</f>
        <v>0</v>
      </c>
      <c r="K22" s="32">
        <f>Tabla3[[#This Row],[Valor base]]+Tabla3[[#This Row],[Iva]]-Tabla3[[#This Row],[Retefuente]]-Tabla3[[#This Row],[Reteica]]-Tabla3[[#This Row],[Descuento pronto pago]]</f>
        <v>0</v>
      </c>
      <c r="L22" s="19"/>
    </row>
    <row r="23" spans="2:12" x14ac:dyDescent="0.25">
      <c r="B23" s="29"/>
      <c r="C23" s="32"/>
      <c r="D23" s="10">
        <f>Tabla3[[#This Row],[Valor base]]*19%</f>
        <v>0</v>
      </c>
      <c r="E23" s="10">
        <f>Tabla3[[#This Row],[Valor base]]*2.5%</f>
        <v>0</v>
      </c>
      <c r="F23" s="10"/>
      <c r="G23" s="30"/>
      <c r="H23" s="30"/>
      <c r="I23" s="31">
        <f>Tabla3[[#This Row],[Fecha pago  ]]-Tabla3[[#This Row],[Fecha entrega]]</f>
        <v>0</v>
      </c>
      <c r="J23" s="32">
        <f>IF(AND(Tabla3[[#This Row],[Días]]&gt;0,Tabla3[[#This Row],[Días]]&lt;=10),Tabla3[[#This Row],[Valor base]]*1.5%,0)</f>
        <v>0</v>
      </c>
      <c r="K23" s="32">
        <f>Tabla3[[#This Row],[Valor base]]+Tabla3[[#This Row],[Iva]]-Tabla3[[#This Row],[Retefuente]]-Tabla3[[#This Row],[Reteica]]-Tabla3[[#This Row],[Descuento pronto pago]]</f>
        <v>0</v>
      </c>
      <c r="L23" s="19"/>
    </row>
    <row r="24" spans="2:12" x14ac:dyDescent="0.25">
      <c r="B24" s="29"/>
      <c r="C24" s="32"/>
      <c r="D24" s="10">
        <f>Tabla3[[#This Row],[Valor base]]*19%</f>
        <v>0</v>
      </c>
      <c r="E24" s="10">
        <f>Tabla3[[#This Row],[Valor base]]*2.5%</f>
        <v>0</v>
      </c>
      <c r="F24" s="10"/>
      <c r="G24" s="30"/>
      <c r="H24" s="30"/>
      <c r="I24" s="31">
        <f>Tabla3[[#This Row],[Fecha pago  ]]-Tabla3[[#This Row],[Fecha entrega]]</f>
        <v>0</v>
      </c>
      <c r="J24" s="32">
        <f>IF(AND(Tabla3[[#This Row],[Días]]&gt;0,Tabla3[[#This Row],[Días]]&lt;=10),Tabla3[[#This Row],[Valor base]]*1.5%,0)</f>
        <v>0</v>
      </c>
      <c r="K24" s="32">
        <f>Tabla3[[#This Row],[Valor base]]+Tabla3[[#This Row],[Iva]]-Tabla3[[#This Row],[Retefuente]]-Tabla3[[#This Row],[Reteica]]-Tabla3[[#This Row],[Descuento pronto pago]]</f>
        <v>0</v>
      </c>
      <c r="L24" s="19"/>
    </row>
    <row r="25" spans="2:12" x14ac:dyDescent="0.25">
      <c r="B25" s="29"/>
      <c r="C25" s="32"/>
      <c r="D25" s="10">
        <f>Tabla3[[#This Row],[Valor base]]*19%</f>
        <v>0</v>
      </c>
      <c r="E25" s="10">
        <f>Tabla3[[#This Row],[Valor base]]*2.5%</f>
        <v>0</v>
      </c>
      <c r="F25" s="10"/>
      <c r="G25" s="30"/>
      <c r="H25" s="30"/>
      <c r="I25" s="31">
        <f>Tabla3[[#This Row],[Fecha pago  ]]-Tabla3[[#This Row],[Fecha entrega]]</f>
        <v>0</v>
      </c>
      <c r="J25" s="32">
        <f>IF(AND(Tabla3[[#This Row],[Días]]&gt;0,Tabla3[[#This Row],[Días]]&lt;=10),Tabla3[[#This Row],[Valor base]]*1.5%,0)</f>
        <v>0</v>
      </c>
      <c r="K25" s="32">
        <f>Tabla3[[#This Row],[Valor base]]+Tabla3[[#This Row],[Iva]]-Tabla3[[#This Row],[Retefuente]]-Tabla3[[#This Row],[Reteica]]-Tabla3[[#This Row],[Descuento pronto pago]]</f>
        <v>0</v>
      </c>
      <c r="L25" s="19"/>
    </row>
    <row r="26" spans="2:12" x14ac:dyDescent="0.25">
      <c r="B26" s="29"/>
      <c r="C26" s="32"/>
      <c r="D26" s="10">
        <f>Tabla3[[#This Row],[Valor base]]*19%</f>
        <v>0</v>
      </c>
      <c r="E26" s="10">
        <f>Tabla3[[#This Row],[Valor base]]*2.5%</f>
        <v>0</v>
      </c>
      <c r="F26" s="10"/>
      <c r="G26" s="30"/>
      <c r="H26" s="30"/>
      <c r="I26" s="31">
        <f>Tabla3[[#This Row],[Fecha pago  ]]-Tabla3[[#This Row],[Fecha entrega]]</f>
        <v>0</v>
      </c>
      <c r="J26" s="32">
        <f>IF(AND(Tabla3[[#This Row],[Días]]&gt;0,Tabla3[[#This Row],[Días]]&lt;=10),Tabla3[[#This Row],[Valor base]]*1.5%,0)</f>
        <v>0</v>
      </c>
      <c r="K26" s="32">
        <f>Tabla3[[#This Row],[Valor base]]+Tabla3[[#This Row],[Iva]]-Tabla3[[#This Row],[Retefuente]]-Tabla3[[#This Row],[Reteica]]-Tabla3[[#This Row],[Descuento pronto pago]]</f>
        <v>0</v>
      </c>
      <c r="L26" s="19"/>
    </row>
    <row r="27" spans="2:12" x14ac:dyDescent="0.25">
      <c r="B27" s="29"/>
      <c r="C27" s="32"/>
      <c r="D27" s="10">
        <f>Tabla3[[#This Row],[Valor base]]*19%</f>
        <v>0</v>
      </c>
      <c r="E27" s="10">
        <f>Tabla3[[#This Row],[Valor base]]*2.5%</f>
        <v>0</v>
      </c>
      <c r="F27" s="10"/>
      <c r="G27" s="30"/>
      <c r="H27" s="30"/>
      <c r="I27" s="31">
        <f>Tabla3[[#This Row],[Fecha pago  ]]-Tabla3[[#This Row],[Fecha entrega]]</f>
        <v>0</v>
      </c>
      <c r="J27" s="32">
        <f>IF(AND(Tabla3[[#This Row],[Días]]&gt;0,Tabla3[[#This Row],[Días]]&lt;=10),Tabla3[[#This Row],[Valor base]]*1.5%,0)</f>
        <v>0</v>
      </c>
      <c r="K27" s="32">
        <f>Tabla3[[#This Row],[Valor base]]+Tabla3[[#This Row],[Iva]]-Tabla3[[#This Row],[Retefuente]]-Tabla3[[#This Row],[Reteica]]-Tabla3[[#This Row],[Descuento pronto pago]]</f>
        <v>0</v>
      </c>
      <c r="L27" s="19"/>
    </row>
    <row r="28" spans="2:12" x14ac:dyDescent="0.25">
      <c r="B28" s="29"/>
      <c r="C28" s="32"/>
      <c r="D28" s="10">
        <f>Tabla3[[#This Row],[Valor base]]*19%</f>
        <v>0</v>
      </c>
      <c r="E28" s="10">
        <f>Tabla3[[#This Row],[Valor base]]*2.5%</f>
        <v>0</v>
      </c>
      <c r="F28" s="10"/>
      <c r="G28" s="30"/>
      <c r="H28" s="30"/>
      <c r="I28" s="31">
        <f>Tabla3[[#This Row],[Fecha pago  ]]-Tabla3[[#This Row],[Fecha entrega]]</f>
        <v>0</v>
      </c>
      <c r="J28" s="32">
        <f>IF(AND(Tabla3[[#This Row],[Días]]&gt;0,Tabla3[[#This Row],[Días]]&lt;=10),Tabla3[[#This Row],[Valor base]]*1.5%,0)</f>
        <v>0</v>
      </c>
      <c r="K28" s="32">
        <f>Tabla3[[#This Row],[Valor base]]+Tabla3[[#This Row],[Iva]]-Tabla3[[#This Row],[Retefuente]]-Tabla3[[#This Row],[Reteica]]-Tabla3[[#This Row],[Descuento pronto pago]]</f>
        <v>0</v>
      </c>
      <c r="L28" s="19"/>
    </row>
    <row r="29" spans="2:12" x14ac:dyDescent="0.25">
      <c r="B29" s="29"/>
      <c r="C29" s="32"/>
      <c r="D29" s="10">
        <f>Tabla3[[#This Row],[Valor base]]*19%</f>
        <v>0</v>
      </c>
      <c r="E29" s="10">
        <f>Tabla3[[#This Row],[Valor base]]*2.5%</f>
        <v>0</v>
      </c>
      <c r="F29" s="10"/>
      <c r="G29" s="30"/>
      <c r="H29" s="30"/>
      <c r="I29" s="31">
        <f>Tabla3[[#This Row],[Fecha pago  ]]-Tabla3[[#This Row],[Fecha entrega]]</f>
        <v>0</v>
      </c>
      <c r="J29" s="32">
        <f>IF(AND(Tabla3[[#This Row],[Días]]&gt;0,Tabla3[[#This Row],[Días]]&lt;=10),Tabla3[[#This Row],[Valor base]]*1.5%,0)</f>
        <v>0</v>
      </c>
      <c r="K29" s="32">
        <f>Tabla3[[#This Row],[Valor base]]+Tabla3[[#This Row],[Iva]]-Tabla3[[#This Row],[Retefuente]]-Tabla3[[#This Row],[Reteica]]-Tabla3[[#This Row],[Descuento pronto pago]]</f>
        <v>0</v>
      </c>
      <c r="L29" s="19"/>
    </row>
    <row r="30" spans="2:12" x14ac:dyDescent="0.25">
      <c r="B30" s="29"/>
      <c r="C30" s="32"/>
      <c r="D30" s="10">
        <f>Tabla3[[#This Row],[Valor base]]*19%</f>
        <v>0</v>
      </c>
      <c r="E30" s="10">
        <f>Tabla3[[#This Row],[Valor base]]*2.5%</f>
        <v>0</v>
      </c>
      <c r="F30" s="10"/>
      <c r="G30" s="30"/>
      <c r="H30" s="30"/>
      <c r="I30" s="31">
        <f>Tabla3[[#This Row],[Fecha pago  ]]-Tabla3[[#This Row],[Fecha entrega]]</f>
        <v>0</v>
      </c>
      <c r="J30" s="32">
        <f>IF(AND(Tabla3[[#This Row],[Días]]&gt;0,Tabla3[[#This Row],[Días]]&lt;=10),Tabla3[[#This Row],[Valor base]]*1.5%,0)</f>
        <v>0</v>
      </c>
      <c r="K30" s="32">
        <f>Tabla3[[#This Row],[Valor base]]+Tabla3[[#This Row],[Iva]]-Tabla3[[#This Row],[Retefuente]]-Tabla3[[#This Row],[Reteica]]-Tabla3[[#This Row],[Descuento pronto pago]]</f>
        <v>0</v>
      </c>
      <c r="L30" s="19"/>
    </row>
    <row r="31" spans="2:12" x14ac:dyDescent="0.25">
      <c r="B31" s="29"/>
      <c r="C31" s="32"/>
      <c r="D31" s="10">
        <f>Tabla3[[#This Row],[Valor base]]*19%</f>
        <v>0</v>
      </c>
      <c r="E31" s="10">
        <f>Tabla3[[#This Row],[Valor base]]*2.5%</f>
        <v>0</v>
      </c>
      <c r="F31" s="10"/>
      <c r="G31" s="30"/>
      <c r="H31" s="30"/>
      <c r="I31" s="31">
        <f>Tabla3[[#This Row],[Fecha pago  ]]-Tabla3[[#This Row],[Fecha entrega]]</f>
        <v>0</v>
      </c>
      <c r="J31" s="32">
        <f>IF(AND(Tabla3[[#This Row],[Días]]&gt;0,Tabla3[[#This Row],[Días]]&lt;=10),Tabla3[[#This Row],[Valor base]]*1.5%,0)</f>
        <v>0</v>
      </c>
      <c r="K31" s="32">
        <f>Tabla3[[#This Row],[Valor base]]+Tabla3[[#This Row],[Iva]]-Tabla3[[#This Row],[Retefuente]]-Tabla3[[#This Row],[Reteica]]-Tabla3[[#This Row],[Descuento pronto pago]]</f>
        <v>0</v>
      </c>
      <c r="L31" s="19"/>
    </row>
    <row r="32" spans="2:12" x14ac:dyDescent="0.25">
      <c r="B32" s="29"/>
      <c r="C32" s="32"/>
      <c r="D32" s="10">
        <f>Tabla3[[#This Row],[Valor base]]*19%</f>
        <v>0</v>
      </c>
      <c r="E32" s="10">
        <f>Tabla3[[#This Row],[Valor base]]*2.5%</f>
        <v>0</v>
      </c>
      <c r="F32" s="10"/>
      <c r="G32" s="30"/>
      <c r="H32" s="30"/>
      <c r="I32" s="31">
        <f>Tabla3[[#This Row],[Fecha pago  ]]-Tabla3[[#This Row],[Fecha entrega]]</f>
        <v>0</v>
      </c>
      <c r="J32" s="32">
        <f>IF(AND(Tabla3[[#This Row],[Días]]&gt;0,Tabla3[[#This Row],[Días]]&lt;=10),Tabla3[[#This Row],[Valor base]]*1.5%,0)</f>
        <v>0</v>
      </c>
      <c r="K32" s="32">
        <f>Tabla3[[#This Row],[Valor base]]+Tabla3[[#This Row],[Iva]]-Tabla3[[#This Row],[Retefuente]]-Tabla3[[#This Row],[Reteica]]-Tabla3[[#This Row],[Descuento pronto pago]]</f>
        <v>0</v>
      </c>
      <c r="L32" s="19"/>
    </row>
    <row r="33" spans="2:12" x14ac:dyDescent="0.25">
      <c r="B33" s="29"/>
      <c r="C33" s="32"/>
      <c r="D33" s="10">
        <f>Tabla3[[#This Row],[Valor base]]*19%</f>
        <v>0</v>
      </c>
      <c r="E33" s="10">
        <f>Tabla3[[#This Row],[Valor base]]*2.5%</f>
        <v>0</v>
      </c>
      <c r="F33" s="10"/>
      <c r="G33" s="30"/>
      <c r="H33" s="30"/>
      <c r="I33" s="31">
        <f>Tabla3[[#This Row],[Fecha pago  ]]-Tabla3[[#This Row],[Fecha entrega]]</f>
        <v>0</v>
      </c>
      <c r="J33" s="32">
        <f>IF(AND(Tabla3[[#This Row],[Días]]&gt;0,Tabla3[[#This Row],[Días]]&lt;=10),Tabla3[[#This Row],[Valor base]]*1.5%,0)</f>
        <v>0</v>
      </c>
      <c r="K33" s="32">
        <f>Tabla3[[#This Row],[Valor base]]+Tabla3[[#This Row],[Iva]]-Tabla3[[#This Row],[Retefuente]]-Tabla3[[#This Row],[Reteica]]-Tabla3[[#This Row],[Descuento pronto pago]]</f>
        <v>0</v>
      </c>
      <c r="L33" s="19"/>
    </row>
    <row r="34" spans="2:12" x14ac:dyDescent="0.25">
      <c r="B34" s="29"/>
      <c r="C34" s="32"/>
      <c r="D34" s="10">
        <f>Tabla3[[#This Row],[Valor base]]*19%</f>
        <v>0</v>
      </c>
      <c r="E34" s="10">
        <f>Tabla3[[#This Row],[Valor base]]*2.5%</f>
        <v>0</v>
      </c>
      <c r="F34" s="10"/>
      <c r="G34" s="30"/>
      <c r="H34" s="30"/>
      <c r="I34" s="31">
        <f>Tabla3[[#This Row],[Fecha pago  ]]-Tabla3[[#This Row],[Fecha entrega]]</f>
        <v>0</v>
      </c>
      <c r="J34" s="32">
        <f>IF(AND(Tabla3[[#This Row],[Días]]&gt;0,Tabla3[[#This Row],[Días]]&lt;=10),Tabla3[[#This Row],[Valor base]]*1.5%,0)</f>
        <v>0</v>
      </c>
      <c r="K34" s="32">
        <f>Tabla3[[#This Row],[Valor base]]+Tabla3[[#This Row],[Iva]]-Tabla3[[#This Row],[Retefuente]]-Tabla3[[#This Row],[Reteica]]-Tabla3[[#This Row],[Descuento pronto pago]]</f>
        <v>0</v>
      </c>
      <c r="L34" s="19"/>
    </row>
    <row r="35" spans="2:12" x14ac:dyDescent="0.25">
      <c r="B35" s="29"/>
      <c r="C35" s="32"/>
      <c r="D35" s="10">
        <f>Tabla3[[#This Row],[Valor base]]*19%</f>
        <v>0</v>
      </c>
      <c r="E35" s="10">
        <f>Tabla3[[#This Row],[Valor base]]*2.5%</f>
        <v>0</v>
      </c>
      <c r="F35" s="10"/>
      <c r="G35" s="30"/>
      <c r="H35" s="30"/>
      <c r="I35" s="31">
        <f>Tabla3[[#This Row],[Fecha pago  ]]-Tabla3[[#This Row],[Fecha entrega]]</f>
        <v>0</v>
      </c>
      <c r="J35" s="32">
        <f>IF(AND(Tabla3[[#This Row],[Días]]&gt;0,Tabla3[[#This Row],[Días]]&lt;=10),Tabla3[[#This Row],[Valor base]]*1.5%,0)</f>
        <v>0</v>
      </c>
      <c r="K35" s="32">
        <f>Tabla3[[#This Row],[Valor base]]+Tabla3[[#This Row],[Iva]]-Tabla3[[#This Row],[Retefuente]]-Tabla3[[#This Row],[Reteica]]-Tabla3[[#This Row],[Descuento pronto pago]]</f>
        <v>0</v>
      </c>
      <c r="L35" s="19"/>
    </row>
    <row r="36" spans="2:12" x14ac:dyDescent="0.25">
      <c r="B36" s="29"/>
      <c r="C36" s="32"/>
      <c r="D36" s="10">
        <f>Tabla3[[#This Row],[Valor base]]*19%</f>
        <v>0</v>
      </c>
      <c r="E36" s="10">
        <f>Tabla3[[#This Row],[Valor base]]*2.5%</f>
        <v>0</v>
      </c>
      <c r="F36" s="10"/>
      <c r="G36" s="30"/>
      <c r="H36" s="30"/>
      <c r="I36" s="31">
        <f>Tabla3[[#This Row],[Fecha pago  ]]-Tabla3[[#This Row],[Fecha entrega]]</f>
        <v>0</v>
      </c>
      <c r="J36" s="32">
        <f>IF(AND(Tabla3[[#This Row],[Días]]&gt;0,Tabla3[[#This Row],[Días]]&lt;=10),Tabla3[[#This Row],[Valor base]]*1.5%,0)</f>
        <v>0</v>
      </c>
      <c r="K36" s="32">
        <f>Tabla3[[#This Row],[Valor base]]+Tabla3[[#This Row],[Iva]]-Tabla3[[#This Row],[Retefuente]]-Tabla3[[#This Row],[Reteica]]-Tabla3[[#This Row],[Descuento pronto pago]]</f>
        <v>0</v>
      </c>
      <c r="L36" s="19"/>
    </row>
    <row r="37" spans="2:12" x14ac:dyDescent="0.25">
      <c r="B37" s="29"/>
      <c r="C37" s="32"/>
      <c r="D37" s="10">
        <f>Tabla3[[#This Row],[Valor base]]*19%</f>
        <v>0</v>
      </c>
      <c r="E37" s="10">
        <f>Tabla3[[#This Row],[Valor base]]*2.5%</f>
        <v>0</v>
      </c>
      <c r="F37" s="10"/>
      <c r="G37" s="30"/>
      <c r="H37" s="30"/>
      <c r="I37" s="31">
        <f>Tabla3[[#This Row],[Fecha pago  ]]-Tabla3[[#This Row],[Fecha entrega]]</f>
        <v>0</v>
      </c>
      <c r="J37" s="32">
        <f>IF(AND(Tabla3[[#This Row],[Días]]&gt;0,Tabla3[[#This Row],[Días]]&lt;=10),Tabla3[[#This Row],[Valor base]]*1.5%,0)</f>
        <v>0</v>
      </c>
      <c r="K37" s="32">
        <f>Tabla3[[#This Row],[Valor base]]+Tabla3[[#This Row],[Iva]]-Tabla3[[#This Row],[Retefuente]]-Tabla3[[#This Row],[Reteica]]-Tabla3[[#This Row],[Descuento pronto pago]]</f>
        <v>0</v>
      </c>
      <c r="L37" s="19"/>
    </row>
    <row r="38" spans="2:12" x14ac:dyDescent="0.25">
      <c r="B38" s="29"/>
      <c r="C38" s="32"/>
      <c r="D38" s="10">
        <f>Tabla3[[#This Row],[Valor base]]*19%</f>
        <v>0</v>
      </c>
      <c r="E38" s="10">
        <f>Tabla3[[#This Row],[Valor base]]*2.5%</f>
        <v>0</v>
      </c>
      <c r="F38" s="10"/>
      <c r="G38" s="30"/>
      <c r="H38" s="30"/>
      <c r="I38" s="31">
        <f>Tabla3[[#This Row],[Fecha pago  ]]-Tabla3[[#This Row],[Fecha entrega]]</f>
        <v>0</v>
      </c>
      <c r="J38" s="32">
        <f>IF(AND(Tabla3[[#This Row],[Días]]&gt;0,Tabla3[[#This Row],[Días]]&lt;=10),Tabla3[[#This Row],[Valor base]]*1.5%,0)</f>
        <v>0</v>
      </c>
      <c r="K38" s="32">
        <f>Tabla3[[#This Row],[Valor base]]+Tabla3[[#This Row],[Iva]]-Tabla3[[#This Row],[Retefuente]]-Tabla3[[#This Row],[Reteica]]-Tabla3[[#This Row],[Descuento pronto pago]]</f>
        <v>0</v>
      </c>
      <c r="L38" s="19"/>
    </row>
    <row r="39" spans="2:12" x14ac:dyDescent="0.25">
      <c r="B39" s="29"/>
      <c r="C39" s="32"/>
      <c r="D39" s="10">
        <f>Tabla3[[#This Row],[Valor base]]*19%</f>
        <v>0</v>
      </c>
      <c r="E39" s="10">
        <f>Tabla3[[#This Row],[Valor base]]*2.5%</f>
        <v>0</v>
      </c>
      <c r="F39" s="10"/>
      <c r="G39" s="30"/>
      <c r="H39" s="30"/>
      <c r="I39" s="31">
        <f>Tabla3[[#This Row],[Fecha pago  ]]-Tabla3[[#This Row],[Fecha entrega]]</f>
        <v>0</v>
      </c>
      <c r="J39" s="32">
        <f>IF(AND(Tabla3[[#This Row],[Días]]&gt;0,Tabla3[[#This Row],[Días]]&lt;=10),Tabla3[[#This Row],[Valor base]]*1.5%,0)</f>
        <v>0</v>
      </c>
      <c r="K39" s="32">
        <f>Tabla3[[#This Row],[Valor base]]+Tabla3[[#This Row],[Iva]]-Tabla3[[#This Row],[Retefuente]]-Tabla3[[#This Row],[Reteica]]-Tabla3[[#This Row],[Descuento pronto pago]]</f>
        <v>0</v>
      </c>
      <c r="L39" s="19"/>
    </row>
    <row r="40" spans="2:12" x14ac:dyDescent="0.25">
      <c r="B40" s="29"/>
      <c r="C40" s="32"/>
      <c r="D40" s="10">
        <f>Tabla3[[#This Row],[Valor base]]*19%</f>
        <v>0</v>
      </c>
      <c r="E40" s="10">
        <f>Tabla3[[#This Row],[Valor base]]*2.5%</f>
        <v>0</v>
      </c>
      <c r="F40" s="10"/>
      <c r="G40" s="30"/>
      <c r="H40" s="30"/>
      <c r="I40" s="31">
        <f>Tabla3[[#This Row],[Fecha pago  ]]-Tabla3[[#This Row],[Fecha entrega]]</f>
        <v>0</v>
      </c>
      <c r="J40" s="32">
        <f>IF(AND(Tabla3[[#This Row],[Días]]&gt;0,Tabla3[[#This Row],[Días]]&lt;=10),Tabla3[[#This Row],[Valor base]]*1.5%,0)</f>
        <v>0</v>
      </c>
      <c r="K40" s="32">
        <f>Tabla3[[#This Row],[Valor base]]+Tabla3[[#This Row],[Iva]]-Tabla3[[#This Row],[Retefuente]]-Tabla3[[#This Row],[Reteica]]-Tabla3[[#This Row],[Descuento pronto pago]]</f>
        <v>0</v>
      </c>
      <c r="L40" s="19"/>
    </row>
    <row r="41" spans="2:12" x14ac:dyDescent="0.25">
      <c r="B41" s="29"/>
      <c r="C41" s="32"/>
      <c r="D41" s="10">
        <f>Tabla3[[#This Row],[Valor base]]*19%</f>
        <v>0</v>
      </c>
      <c r="E41" s="10">
        <f>Tabla3[[#This Row],[Valor base]]*2.5%</f>
        <v>0</v>
      </c>
      <c r="F41" s="10"/>
      <c r="G41" s="30"/>
      <c r="H41" s="30"/>
      <c r="I41" s="31">
        <f>Tabla3[[#This Row],[Fecha pago  ]]-Tabla3[[#This Row],[Fecha entrega]]</f>
        <v>0</v>
      </c>
      <c r="J41" s="32">
        <f>IF(AND(Tabla3[[#This Row],[Días]]&gt;0,Tabla3[[#This Row],[Días]]&lt;=10),Tabla3[[#This Row],[Valor base]]*1.5%,0)</f>
        <v>0</v>
      </c>
      <c r="K41" s="32">
        <f>Tabla3[[#This Row],[Valor base]]+Tabla3[[#This Row],[Iva]]-Tabla3[[#This Row],[Retefuente]]-Tabla3[[#This Row],[Reteica]]-Tabla3[[#This Row],[Descuento pronto pago]]</f>
        <v>0</v>
      </c>
      <c r="L41" s="19"/>
    </row>
    <row r="42" spans="2:12" x14ac:dyDescent="0.25">
      <c r="B42" s="29"/>
      <c r="C42" s="32"/>
      <c r="D42" s="10">
        <f>Tabla3[[#This Row],[Valor base]]*19%</f>
        <v>0</v>
      </c>
      <c r="E42" s="10">
        <f>Tabla3[[#This Row],[Valor base]]*2.5%</f>
        <v>0</v>
      </c>
      <c r="F42" s="10"/>
      <c r="G42" s="30"/>
      <c r="H42" s="30"/>
      <c r="I42" s="31">
        <f>Tabla3[[#This Row],[Fecha pago  ]]-Tabla3[[#This Row],[Fecha entrega]]</f>
        <v>0</v>
      </c>
      <c r="J42" s="32">
        <f>IF(AND(Tabla3[[#This Row],[Días]]&gt;0,Tabla3[[#This Row],[Días]]&lt;=10),Tabla3[[#This Row],[Valor base]]*1.5%,0)</f>
        <v>0</v>
      </c>
      <c r="K42" s="32">
        <f>Tabla3[[#This Row],[Valor base]]+Tabla3[[#This Row],[Iva]]-Tabla3[[#This Row],[Retefuente]]-Tabla3[[#This Row],[Reteica]]-Tabla3[[#This Row],[Descuento pronto pago]]</f>
        <v>0</v>
      </c>
      <c r="L42" s="19"/>
    </row>
    <row r="43" spans="2:12" x14ac:dyDescent="0.25">
      <c r="B43" s="29"/>
      <c r="C43" s="32"/>
      <c r="D43" s="10">
        <f>Tabla3[[#This Row],[Valor base]]*19%</f>
        <v>0</v>
      </c>
      <c r="E43" s="10">
        <f>Tabla3[[#This Row],[Valor base]]*2.5%</f>
        <v>0</v>
      </c>
      <c r="F43" s="10"/>
      <c r="G43" s="30"/>
      <c r="H43" s="30"/>
      <c r="I43" s="31">
        <f>Tabla3[[#This Row],[Fecha pago  ]]-Tabla3[[#This Row],[Fecha entrega]]</f>
        <v>0</v>
      </c>
      <c r="J43" s="32">
        <f>IF(AND(Tabla3[[#This Row],[Días]]&gt;0,Tabla3[[#This Row],[Días]]&lt;=10),Tabla3[[#This Row],[Valor base]]*1.5%,0)</f>
        <v>0</v>
      </c>
      <c r="K43" s="32">
        <f>Tabla3[[#This Row],[Valor base]]+Tabla3[[#This Row],[Iva]]-Tabla3[[#This Row],[Retefuente]]-Tabla3[[#This Row],[Reteica]]-Tabla3[[#This Row],[Descuento pronto pago]]</f>
        <v>0</v>
      </c>
      <c r="L43" s="19"/>
    </row>
    <row r="44" spans="2:12" x14ac:dyDescent="0.25">
      <c r="B44" s="29"/>
      <c r="C44" s="32"/>
      <c r="D44" s="10">
        <f>Tabla3[[#This Row],[Valor base]]*19%</f>
        <v>0</v>
      </c>
      <c r="E44" s="10">
        <f>Tabla3[[#This Row],[Valor base]]*2.5%</f>
        <v>0</v>
      </c>
      <c r="F44" s="10"/>
      <c r="G44" s="30"/>
      <c r="H44" s="30"/>
      <c r="I44" s="31">
        <f>Tabla3[[#This Row],[Fecha pago  ]]-Tabla3[[#This Row],[Fecha entrega]]</f>
        <v>0</v>
      </c>
      <c r="J44" s="32">
        <f>IF(AND(Tabla3[[#This Row],[Días]]&gt;0,Tabla3[[#This Row],[Días]]&lt;=10),Tabla3[[#This Row],[Valor base]]*1.5%,0)</f>
        <v>0</v>
      </c>
      <c r="K44" s="32">
        <f>Tabla3[[#This Row],[Valor base]]+Tabla3[[#This Row],[Iva]]-Tabla3[[#This Row],[Retefuente]]-Tabla3[[#This Row],[Reteica]]-Tabla3[[#This Row],[Descuento pronto pago]]</f>
        <v>0</v>
      </c>
      <c r="L44" s="19"/>
    </row>
    <row r="45" spans="2:12" x14ac:dyDescent="0.25">
      <c r="B45" s="29"/>
      <c r="C45" s="32"/>
      <c r="D45" s="10">
        <f>Tabla3[[#This Row],[Valor base]]*19%</f>
        <v>0</v>
      </c>
      <c r="E45" s="10">
        <f>Tabla3[[#This Row],[Valor base]]*2.5%</f>
        <v>0</v>
      </c>
      <c r="F45" s="10"/>
      <c r="G45" s="30"/>
      <c r="H45" s="30"/>
      <c r="I45" s="31">
        <f>Tabla3[[#This Row],[Fecha pago  ]]-Tabla3[[#This Row],[Fecha entrega]]</f>
        <v>0</v>
      </c>
      <c r="J45" s="32">
        <f>IF(AND(Tabla3[[#This Row],[Días]]&gt;0,Tabla3[[#This Row],[Días]]&lt;=10),Tabla3[[#This Row],[Valor base]]*1.5%,0)</f>
        <v>0</v>
      </c>
      <c r="K45" s="32">
        <f>Tabla3[[#This Row],[Valor base]]+Tabla3[[#This Row],[Iva]]-Tabla3[[#This Row],[Retefuente]]-Tabla3[[#This Row],[Reteica]]-Tabla3[[#This Row],[Descuento pronto pago]]</f>
        <v>0</v>
      </c>
      <c r="L45" s="19"/>
    </row>
    <row r="46" spans="2:12" x14ac:dyDescent="0.25">
      <c r="B46" s="29"/>
      <c r="C46" s="32"/>
      <c r="D46" s="10">
        <f>Tabla3[[#This Row],[Valor base]]*19%</f>
        <v>0</v>
      </c>
      <c r="E46" s="10">
        <f>Tabla3[[#This Row],[Valor base]]*2.5%</f>
        <v>0</v>
      </c>
      <c r="F46" s="10"/>
      <c r="G46" s="30"/>
      <c r="H46" s="30"/>
      <c r="I46" s="31">
        <f>Tabla3[[#This Row],[Fecha pago  ]]-Tabla3[[#This Row],[Fecha entrega]]</f>
        <v>0</v>
      </c>
      <c r="J46" s="32">
        <f>IF(AND(Tabla3[[#This Row],[Días]]&gt;0,Tabla3[[#This Row],[Días]]&lt;=10),Tabla3[[#This Row],[Valor base]]*1.5%,0)</f>
        <v>0</v>
      </c>
      <c r="K46" s="32">
        <f>Tabla3[[#This Row],[Valor base]]+Tabla3[[#This Row],[Iva]]-Tabla3[[#This Row],[Retefuente]]-Tabla3[[#This Row],[Reteica]]-Tabla3[[#This Row],[Descuento pronto pago]]</f>
        <v>0</v>
      </c>
      <c r="L46" s="19"/>
    </row>
    <row r="47" spans="2:12" x14ac:dyDescent="0.25">
      <c r="B47" s="29"/>
      <c r="C47" s="32"/>
      <c r="D47" s="10">
        <f>Tabla3[[#This Row],[Valor base]]*19%</f>
        <v>0</v>
      </c>
      <c r="E47" s="10">
        <f>Tabla3[[#This Row],[Valor base]]*2.5%</f>
        <v>0</v>
      </c>
      <c r="F47" s="10"/>
      <c r="G47" s="30"/>
      <c r="H47" s="30"/>
      <c r="I47" s="31">
        <f>Tabla3[[#This Row],[Fecha pago  ]]-Tabla3[[#This Row],[Fecha entrega]]</f>
        <v>0</v>
      </c>
      <c r="J47" s="32">
        <f>IF(AND(Tabla3[[#This Row],[Días]]&gt;0,Tabla3[[#This Row],[Días]]&lt;=10),Tabla3[[#This Row],[Valor base]]*1.5%,0)</f>
        <v>0</v>
      </c>
      <c r="K47" s="32">
        <f>Tabla3[[#This Row],[Valor base]]+Tabla3[[#This Row],[Iva]]-Tabla3[[#This Row],[Retefuente]]-Tabla3[[#This Row],[Reteica]]-Tabla3[[#This Row],[Descuento pronto pago]]</f>
        <v>0</v>
      </c>
      <c r="L47" s="19"/>
    </row>
    <row r="48" spans="2:12" x14ac:dyDescent="0.25">
      <c r="B48" s="29"/>
      <c r="C48" s="32"/>
      <c r="D48" s="10">
        <f>Tabla3[[#This Row],[Valor base]]*19%</f>
        <v>0</v>
      </c>
      <c r="E48" s="10">
        <f>Tabla3[[#This Row],[Valor base]]*2.5%</f>
        <v>0</v>
      </c>
      <c r="F48" s="10"/>
      <c r="G48" s="30"/>
      <c r="H48" s="30"/>
      <c r="I48" s="31">
        <f>Tabla3[[#This Row],[Fecha pago  ]]-Tabla3[[#This Row],[Fecha entrega]]</f>
        <v>0</v>
      </c>
      <c r="J48" s="32">
        <f>IF(AND(Tabla3[[#This Row],[Días]]&gt;0,Tabla3[[#This Row],[Días]]&lt;=10),Tabla3[[#This Row],[Valor base]]*1.5%,0)</f>
        <v>0</v>
      </c>
      <c r="K48" s="32">
        <f>Tabla3[[#This Row],[Valor base]]+Tabla3[[#This Row],[Iva]]-Tabla3[[#This Row],[Retefuente]]-Tabla3[[#This Row],[Reteica]]-Tabla3[[#This Row],[Descuento pronto pago]]</f>
        <v>0</v>
      </c>
      <c r="L48" s="19"/>
    </row>
    <row r="49" spans="2:12" x14ac:dyDescent="0.25">
      <c r="B49" s="29"/>
      <c r="C49" s="32"/>
      <c r="D49" s="10">
        <f>Tabla3[[#This Row],[Valor base]]*19%</f>
        <v>0</v>
      </c>
      <c r="E49" s="10">
        <f>Tabla3[[#This Row],[Valor base]]*2.5%</f>
        <v>0</v>
      </c>
      <c r="F49" s="10"/>
      <c r="G49" s="30"/>
      <c r="H49" s="30"/>
      <c r="I49" s="31">
        <f>Tabla3[[#This Row],[Fecha pago  ]]-Tabla3[[#This Row],[Fecha entrega]]</f>
        <v>0</v>
      </c>
      <c r="J49" s="32">
        <f>IF(AND(Tabla3[[#This Row],[Días]]&gt;0,Tabla3[[#This Row],[Días]]&lt;=10),Tabla3[[#This Row],[Valor base]]*1.5%,0)</f>
        <v>0</v>
      </c>
      <c r="K49" s="32">
        <f>Tabla3[[#This Row],[Valor base]]+Tabla3[[#This Row],[Iva]]-Tabla3[[#This Row],[Retefuente]]-Tabla3[[#This Row],[Reteica]]-Tabla3[[#This Row],[Descuento pronto pago]]</f>
        <v>0</v>
      </c>
      <c r="L49" s="19"/>
    </row>
    <row r="50" spans="2:12" x14ac:dyDescent="0.25">
      <c r="B50" s="29"/>
      <c r="C50" s="32"/>
      <c r="D50" s="10">
        <f>Tabla3[[#This Row],[Valor base]]*19%</f>
        <v>0</v>
      </c>
      <c r="E50" s="10">
        <f>Tabla3[[#This Row],[Valor base]]*2.5%</f>
        <v>0</v>
      </c>
      <c r="F50" s="10"/>
      <c r="G50" s="30"/>
      <c r="H50" s="30"/>
      <c r="I50" s="31">
        <f>Tabla3[[#This Row],[Fecha pago  ]]-Tabla3[[#This Row],[Fecha entrega]]</f>
        <v>0</v>
      </c>
      <c r="J50" s="32">
        <f>IF(AND(Tabla3[[#This Row],[Días]]&gt;0,Tabla3[[#This Row],[Días]]&lt;=10),Tabla3[[#This Row],[Valor base]]*1.5%,0)</f>
        <v>0</v>
      </c>
      <c r="K50" s="32">
        <f>Tabla3[[#This Row],[Valor base]]+Tabla3[[#This Row],[Iva]]-Tabla3[[#This Row],[Retefuente]]-Tabla3[[#This Row],[Reteica]]-Tabla3[[#This Row],[Descuento pronto pago]]</f>
        <v>0</v>
      </c>
      <c r="L50" s="19"/>
    </row>
    <row r="51" spans="2:12" x14ac:dyDescent="0.25">
      <c r="B51" s="29"/>
      <c r="C51" s="32"/>
      <c r="D51" s="10">
        <f>Tabla3[[#This Row],[Valor base]]*19%</f>
        <v>0</v>
      </c>
      <c r="E51" s="10">
        <f>Tabla3[[#This Row],[Valor base]]*2.5%</f>
        <v>0</v>
      </c>
      <c r="F51" s="10"/>
      <c r="G51" s="30"/>
      <c r="H51" s="30"/>
      <c r="I51" s="31">
        <f>Tabla3[[#This Row],[Fecha pago  ]]-Tabla3[[#This Row],[Fecha entrega]]</f>
        <v>0</v>
      </c>
      <c r="J51" s="32">
        <f>IF(AND(Tabla3[[#This Row],[Días]]&gt;0,Tabla3[[#This Row],[Días]]&lt;=10),Tabla3[[#This Row],[Valor base]]*1.5%,0)</f>
        <v>0</v>
      </c>
      <c r="K51" s="32">
        <f>Tabla3[[#This Row],[Valor base]]+Tabla3[[#This Row],[Iva]]-Tabla3[[#This Row],[Retefuente]]-Tabla3[[#This Row],[Reteica]]-Tabla3[[#This Row],[Descuento pronto pago]]</f>
        <v>0</v>
      </c>
      <c r="L51" s="19"/>
    </row>
    <row r="52" spans="2:12" x14ac:dyDescent="0.25">
      <c r="B52" s="29"/>
      <c r="C52" s="32"/>
      <c r="D52" s="10">
        <f>Tabla3[[#This Row],[Valor base]]*19%</f>
        <v>0</v>
      </c>
      <c r="E52" s="10">
        <f>Tabla3[[#This Row],[Valor base]]*2.5%</f>
        <v>0</v>
      </c>
      <c r="F52" s="10"/>
      <c r="G52" s="30"/>
      <c r="H52" s="30"/>
      <c r="I52" s="31">
        <f>Tabla3[[#This Row],[Fecha pago  ]]-Tabla3[[#This Row],[Fecha entrega]]</f>
        <v>0</v>
      </c>
      <c r="J52" s="32">
        <f>IF(AND(Tabla3[[#This Row],[Días]]&gt;0,Tabla3[[#This Row],[Días]]&lt;=10),Tabla3[[#This Row],[Valor base]]*1.5%,0)</f>
        <v>0</v>
      </c>
      <c r="K52" s="32">
        <f>Tabla3[[#This Row],[Valor base]]+Tabla3[[#This Row],[Iva]]-Tabla3[[#This Row],[Retefuente]]-Tabla3[[#This Row],[Reteica]]-Tabla3[[#This Row],[Descuento pronto pago]]</f>
        <v>0</v>
      </c>
      <c r="L52" s="19"/>
    </row>
    <row r="53" spans="2:12" x14ac:dyDescent="0.25">
      <c r="B53" s="29"/>
      <c r="C53" s="32"/>
      <c r="D53" s="10">
        <f>Tabla3[[#This Row],[Valor base]]*19%</f>
        <v>0</v>
      </c>
      <c r="E53" s="10">
        <f>Tabla3[[#This Row],[Valor base]]*2.5%</f>
        <v>0</v>
      </c>
      <c r="F53" s="10"/>
      <c r="G53" s="30"/>
      <c r="H53" s="30"/>
      <c r="I53" s="31">
        <f>Tabla3[[#This Row],[Fecha pago  ]]-Tabla3[[#This Row],[Fecha entrega]]</f>
        <v>0</v>
      </c>
      <c r="J53" s="32">
        <f>IF(AND(Tabla3[[#This Row],[Días]]&gt;0,Tabla3[[#This Row],[Días]]&lt;=10),Tabla3[[#This Row],[Valor base]]*1.5%,0)</f>
        <v>0</v>
      </c>
      <c r="K53" s="32">
        <f>Tabla3[[#This Row],[Valor base]]+Tabla3[[#This Row],[Iva]]-Tabla3[[#This Row],[Retefuente]]-Tabla3[[#This Row],[Reteica]]-Tabla3[[#This Row],[Descuento pronto pago]]</f>
        <v>0</v>
      </c>
      <c r="L53" s="19"/>
    </row>
    <row r="54" spans="2:12" x14ac:dyDescent="0.25">
      <c r="B54" s="29"/>
      <c r="C54" s="32"/>
      <c r="D54" s="10">
        <f>Tabla3[[#This Row],[Valor base]]*19%</f>
        <v>0</v>
      </c>
      <c r="E54" s="10">
        <f>Tabla3[[#This Row],[Valor base]]*2.5%</f>
        <v>0</v>
      </c>
      <c r="F54" s="10"/>
      <c r="G54" s="30"/>
      <c r="H54" s="30"/>
      <c r="I54" s="31">
        <f>Tabla3[[#This Row],[Fecha pago  ]]-Tabla3[[#This Row],[Fecha entrega]]</f>
        <v>0</v>
      </c>
      <c r="J54" s="32">
        <f>IF(AND(Tabla3[[#This Row],[Días]]&gt;0,Tabla3[[#This Row],[Días]]&lt;=10),Tabla3[[#This Row],[Valor base]]*1.5%,0)</f>
        <v>0</v>
      </c>
      <c r="K54" s="32">
        <f>Tabla3[[#This Row],[Valor base]]+Tabla3[[#This Row],[Iva]]-Tabla3[[#This Row],[Retefuente]]-Tabla3[[#This Row],[Reteica]]-Tabla3[[#This Row],[Descuento pronto pago]]</f>
        <v>0</v>
      </c>
      <c r="L54" s="19"/>
    </row>
    <row r="55" spans="2:12" x14ac:dyDescent="0.25">
      <c r="B55" s="29"/>
      <c r="C55" s="32"/>
      <c r="D55" s="10">
        <f>Tabla3[[#This Row],[Valor base]]*19%</f>
        <v>0</v>
      </c>
      <c r="E55" s="10">
        <f>Tabla3[[#This Row],[Valor base]]*2.5%</f>
        <v>0</v>
      </c>
      <c r="F55" s="10"/>
      <c r="G55" s="30"/>
      <c r="H55" s="30"/>
      <c r="I55" s="31">
        <f>Tabla3[[#This Row],[Fecha pago  ]]-Tabla3[[#This Row],[Fecha entrega]]</f>
        <v>0</v>
      </c>
      <c r="J55" s="32">
        <f>IF(AND(Tabla3[[#This Row],[Días]]&gt;0,Tabla3[[#This Row],[Días]]&lt;=10),Tabla3[[#This Row],[Valor base]]*1.5%,0)</f>
        <v>0</v>
      </c>
      <c r="K55" s="32">
        <f>Tabla3[[#This Row],[Valor base]]+Tabla3[[#This Row],[Iva]]-Tabla3[[#This Row],[Retefuente]]-Tabla3[[#This Row],[Reteica]]-Tabla3[[#This Row],[Descuento pronto pago]]</f>
        <v>0</v>
      </c>
      <c r="L55" s="19"/>
    </row>
    <row r="56" spans="2:12" x14ac:dyDescent="0.25">
      <c r="B56" s="29"/>
      <c r="C56" s="32"/>
      <c r="D56" s="10">
        <f>Tabla3[[#This Row],[Valor base]]*19%</f>
        <v>0</v>
      </c>
      <c r="E56" s="10">
        <f>Tabla3[[#This Row],[Valor base]]*2.5%</f>
        <v>0</v>
      </c>
      <c r="F56" s="10"/>
      <c r="G56" s="30"/>
      <c r="H56" s="30"/>
      <c r="I56" s="31">
        <f>Tabla3[[#This Row],[Fecha pago  ]]-Tabla3[[#This Row],[Fecha entrega]]</f>
        <v>0</v>
      </c>
      <c r="J56" s="32">
        <f>IF(AND(Tabla3[[#This Row],[Días]]&gt;0,Tabla3[[#This Row],[Días]]&lt;=10),Tabla3[[#This Row],[Valor base]]*1.5%,0)</f>
        <v>0</v>
      </c>
      <c r="K56" s="32">
        <f>Tabla3[[#This Row],[Valor base]]+Tabla3[[#This Row],[Iva]]-Tabla3[[#This Row],[Retefuente]]-Tabla3[[#This Row],[Reteica]]-Tabla3[[#This Row],[Descuento pronto pago]]</f>
        <v>0</v>
      </c>
      <c r="L56" s="19"/>
    </row>
    <row r="57" spans="2:12" x14ac:dyDescent="0.25">
      <c r="B57" s="29"/>
      <c r="C57" s="32"/>
      <c r="D57" s="10">
        <f>Tabla3[[#This Row],[Valor base]]*19%</f>
        <v>0</v>
      </c>
      <c r="E57" s="10">
        <f>Tabla3[[#This Row],[Valor base]]*2.5%</f>
        <v>0</v>
      </c>
      <c r="F57" s="10"/>
      <c r="G57" s="30"/>
      <c r="H57" s="30"/>
      <c r="I57" s="31">
        <f>Tabla3[[#This Row],[Fecha pago  ]]-Tabla3[[#This Row],[Fecha entrega]]</f>
        <v>0</v>
      </c>
      <c r="J57" s="32">
        <f>IF(AND(Tabla3[[#This Row],[Días]]&gt;0,Tabla3[[#This Row],[Días]]&lt;=10),Tabla3[[#This Row],[Valor base]]*1.5%,0)</f>
        <v>0</v>
      </c>
      <c r="K57" s="32">
        <f>Tabla3[[#This Row],[Valor base]]+Tabla3[[#This Row],[Iva]]-Tabla3[[#This Row],[Retefuente]]-Tabla3[[#This Row],[Reteica]]-Tabla3[[#This Row],[Descuento pronto pago]]</f>
        <v>0</v>
      </c>
      <c r="L57" s="19"/>
    </row>
    <row r="58" spans="2:12" x14ac:dyDescent="0.25">
      <c r="B58" s="29"/>
      <c r="C58" s="32"/>
      <c r="D58" s="10">
        <f>Tabla3[[#This Row],[Valor base]]*19%</f>
        <v>0</v>
      </c>
      <c r="E58" s="10">
        <f>Tabla3[[#This Row],[Valor base]]*2.5%</f>
        <v>0</v>
      </c>
      <c r="F58" s="10"/>
      <c r="G58" s="30"/>
      <c r="H58" s="30"/>
      <c r="I58" s="31">
        <f>Tabla3[[#This Row],[Fecha pago  ]]-Tabla3[[#This Row],[Fecha entrega]]</f>
        <v>0</v>
      </c>
      <c r="J58" s="32">
        <f>IF(AND(Tabla3[[#This Row],[Días]]&gt;0,Tabla3[[#This Row],[Días]]&lt;=10),Tabla3[[#This Row],[Valor base]]*1.5%,0)</f>
        <v>0</v>
      </c>
      <c r="K58" s="32">
        <f>Tabla3[[#This Row],[Valor base]]+Tabla3[[#This Row],[Iva]]-Tabla3[[#This Row],[Retefuente]]-Tabla3[[#This Row],[Reteica]]-Tabla3[[#This Row],[Descuento pronto pago]]</f>
        <v>0</v>
      </c>
      <c r="L58" s="19"/>
    </row>
    <row r="59" spans="2:12" x14ac:dyDescent="0.25">
      <c r="B59" s="29"/>
      <c r="C59" s="32"/>
      <c r="D59" s="10">
        <f>Tabla3[[#This Row],[Valor base]]*19%</f>
        <v>0</v>
      </c>
      <c r="E59" s="10">
        <f>Tabla3[[#This Row],[Valor base]]*2.5%</f>
        <v>0</v>
      </c>
      <c r="F59" s="10"/>
      <c r="G59" s="30"/>
      <c r="H59" s="30"/>
      <c r="I59" s="31">
        <f>Tabla3[[#This Row],[Fecha pago  ]]-Tabla3[[#This Row],[Fecha entrega]]</f>
        <v>0</v>
      </c>
      <c r="J59" s="32">
        <f>IF(AND(Tabla3[[#This Row],[Días]]&gt;0,Tabla3[[#This Row],[Días]]&lt;=10),Tabla3[[#This Row],[Valor base]]*1.5%,0)</f>
        <v>0</v>
      </c>
      <c r="K59" s="32">
        <f>Tabla3[[#This Row],[Valor base]]+Tabla3[[#This Row],[Iva]]-Tabla3[[#This Row],[Retefuente]]-Tabla3[[#This Row],[Reteica]]-Tabla3[[#This Row],[Descuento pronto pago]]</f>
        <v>0</v>
      </c>
      <c r="L59" s="19"/>
    </row>
    <row r="60" spans="2:12" x14ac:dyDescent="0.25">
      <c r="B60" s="29"/>
      <c r="C60" s="32"/>
      <c r="D60" s="10">
        <f>Tabla3[[#This Row],[Valor base]]*19%</f>
        <v>0</v>
      </c>
      <c r="E60" s="10">
        <f>Tabla3[[#This Row],[Valor base]]*2.5%</f>
        <v>0</v>
      </c>
      <c r="F60" s="10"/>
      <c r="G60" s="30"/>
      <c r="H60" s="30"/>
      <c r="I60" s="31">
        <f>Tabla3[[#This Row],[Fecha pago  ]]-Tabla3[[#This Row],[Fecha entrega]]</f>
        <v>0</v>
      </c>
      <c r="J60" s="32">
        <f>IF(AND(Tabla3[[#This Row],[Días]]&gt;0,Tabla3[[#This Row],[Días]]&lt;=10),Tabla3[[#This Row],[Valor base]]*1.5%,0)</f>
        <v>0</v>
      </c>
      <c r="K60" s="32">
        <f>Tabla3[[#This Row],[Valor base]]+Tabla3[[#This Row],[Iva]]-Tabla3[[#This Row],[Retefuente]]-Tabla3[[#This Row],[Reteica]]-Tabla3[[#This Row],[Descuento pronto pago]]</f>
        <v>0</v>
      </c>
      <c r="L60" s="19"/>
    </row>
    <row r="61" spans="2:12" x14ac:dyDescent="0.25">
      <c r="B61" s="29"/>
      <c r="C61" s="32"/>
      <c r="D61" s="10">
        <f>Tabla3[[#This Row],[Valor base]]*19%</f>
        <v>0</v>
      </c>
      <c r="E61" s="10">
        <f>Tabla3[[#This Row],[Valor base]]*2.5%</f>
        <v>0</v>
      </c>
      <c r="F61" s="10"/>
      <c r="G61" s="30"/>
      <c r="H61" s="30"/>
      <c r="I61" s="31">
        <f>Tabla3[[#This Row],[Fecha pago  ]]-Tabla3[[#This Row],[Fecha entrega]]</f>
        <v>0</v>
      </c>
      <c r="J61" s="32">
        <f>IF(AND(Tabla3[[#This Row],[Días]]&gt;0,Tabla3[[#This Row],[Días]]&lt;=10),Tabla3[[#This Row],[Valor base]]*1.5%,0)</f>
        <v>0</v>
      </c>
      <c r="K61" s="32">
        <f>Tabla3[[#This Row],[Valor base]]+Tabla3[[#This Row],[Iva]]-Tabla3[[#This Row],[Retefuente]]-Tabla3[[#This Row],[Reteica]]-Tabla3[[#This Row],[Descuento pronto pago]]</f>
        <v>0</v>
      </c>
      <c r="L61" s="19"/>
    </row>
    <row r="62" spans="2:12" x14ac:dyDescent="0.25">
      <c r="B62" s="29"/>
      <c r="C62" s="32"/>
      <c r="D62" s="10">
        <f>Tabla3[[#This Row],[Valor base]]*19%</f>
        <v>0</v>
      </c>
      <c r="E62" s="10">
        <f>Tabla3[[#This Row],[Valor base]]*2.5%</f>
        <v>0</v>
      </c>
      <c r="F62" s="10"/>
      <c r="G62" s="30"/>
      <c r="H62" s="30"/>
      <c r="I62" s="31">
        <f>Tabla3[[#This Row],[Fecha pago  ]]-Tabla3[[#This Row],[Fecha entrega]]</f>
        <v>0</v>
      </c>
      <c r="J62" s="32">
        <f>IF(AND(Tabla3[[#This Row],[Días]]&gt;0,Tabla3[[#This Row],[Días]]&lt;=10),Tabla3[[#This Row],[Valor base]]*1.5%,0)</f>
        <v>0</v>
      </c>
      <c r="K62" s="32">
        <f>Tabla3[[#This Row],[Valor base]]+Tabla3[[#This Row],[Iva]]-Tabla3[[#This Row],[Retefuente]]-Tabla3[[#This Row],[Reteica]]-Tabla3[[#This Row],[Descuento pronto pago]]</f>
        <v>0</v>
      </c>
      <c r="L62" s="19"/>
    </row>
    <row r="63" spans="2:12" x14ac:dyDescent="0.25">
      <c r="B63" s="29"/>
      <c r="C63" s="32"/>
      <c r="D63" s="10">
        <f>Tabla3[[#This Row],[Valor base]]*19%</f>
        <v>0</v>
      </c>
      <c r="E63" s="10">
        <f>Tabla3[[#This Row],[Valor base]]*2.5%</f>
        <v>0</v>
      </c>
      <c r="F63" s="10"/>
      <c r="G63" s="30"/>
      <c r="H63" s="30"/>
      <c r="I63" s="31">
        <f>Tabla3[[#This Row],[Fecha pago  ]]-Tabla3[[#This Row],[Fecha entrega]]</f>
        <v>0</v>
      </c>
      <c r="J63" s="32">
        <f>IF(AND(Tabla3[[#This Row],[Días]]&gt;0,Tabla3[[#This Row],[Días]]&lt;=10),Tabla3[[#This Row],[Valor base]]*1.5%,0)</f>
        <v>0</v>
      </c>
      <c r="K63" s="32">
        <f>Tabla3[[#This Row],[Valor base]]+Tabla3[[#This Row],[Iva]]-Tabla3[[#This Row],[Retefuente]]-Tabla3[[#This Row],[Reteica]]-Tabla3[[#This Row],[Descuento pronto pago]]</f>
        <v>0</v>
      </c>
      <c r="L63" s="19"/>
    </row>
    <row r="64" spans="2:12" x14ac:dyDescent="0.25">
      <c r="B64" s="21"/>
      <c r="C64" s="10"/>
      <c r="D64" s="10">
        <f>Tabla3[[#This Row],[Valor base]]*19%</f>
        <v>0</v>
      </c>
      <c r="E64" s="10">
        <f>Tabla3[[#This Row],[Valor base]]*2.5%</f>
        <v>0</v>
      </c>
      <c r="F64" s="10"/>
      <c r="G64" s="30"/>
      <c r="H64" s="30"/>
      <c r="I64" s="31">
        <f>Tabla3[[#This Row],[Fecha pago  ]]-Tabla3[[#This Row],[Fecha entrega]]</f>
        <v>0</v>
      </c>
      <c r="J64" s="32">
        <f>IF(AND(Tabla3[[#This Row],[Días]]&gt;0,Tabla3[[#This Row],[Días]]&lt;=10),Tabla3[[#This Row],[Valor base]]*1.5%,0)</f>
        <v>0</v>
      </c>
      <c r="K64" s="32">
        <f>Tabla3[[#This Row],[Valor base]]+Tabla3[[#This Row],[Iva]]-Tabla3[[#This Row],[Retefuente]]-Tabla3[[#This Row],[Reteica]]-Tabla3[[#This Row],[Descuento pronto pago]]</f>
        <v>0</v>
      </c>
      <c r="L64" s="19"/>
    </row>
    <row r="65" spans="2:12" x14ac:dyDescent="0.25">
      <c r="B65" s="21"/>
      <c r="C65" s="10"/>
      <c r="D65" s="10">
        <f>Tabla3[[#This Row],[Valor base]]*19%</f>
        <v>0</v>
      </c>
      <c r="E65" s="10">
        <f>Tabla3[[#This Row],[Valor base]]*2.5%</f>
        <v>0</v>
      </c>
      <c r="F65" s="10"/>
      <c r="G65" s="30"/>
      <c r="H65" s="30"/>
      <c r="I65" s="31">
        <f>Tabla3[[#This Row],[Fecha pago  ]]-Tabla3[[#This Row],[Fecha entrega]]</f>
        <v>0</v>
      </c>
      <c r="J65" s="32">
        <f>IF(AND(Tabla3[[#This Row],[Días]]&gt;0,Tabla3[[#This Row],[Días]]&lt;=10),Tabla3[[#This Row],[Valor base]]*1.5%,0)</f>
        <v>0</v>
      </c>
      <c r="K65" s="32">
        <f>Tabla3[[#This Row],[Valor base]]+Tabla3[[#This Row],[Iva]]-Tabla3[[#This Row],[Retefuente]]-Tabla3[[#This Row],[Reteica]]-Tabla3[[#This Row],[Descuento pronto pago]]</f>
        <v>0</v>
      </c>
      <c r="L65" s="19"/>
    </row>
    <row r="66" spans="2:12" x14ac:dyDescent="0.25">
      <c r="B66" s="21"/>
      <c r="C66" s="10"/>
      <c r="D66" s="10">
        <f>Tabla3[[#This Row],[Valor base]]*19%</f>
        <v>0</v>
      </c>
      <c r="E66" s="10">
        <f>Tabla3[[#This Row],[Valor base]]*2.5%</f>
        <v>0</v>
      </c>
      <c r="F66" s="10"/>
      <c r="G66" s="30"/>
      <c r="H66" s="30"/>
      <c r="I66" s="31">
        <f>Tabla3[[#This Row],[Fecha pago  ]]-Tabla3[[#This Row],[Fecha entrega]]</f>
        <v>0</v>
      </c>
      <c r="J66" s="32">
        <f>IF(AND(Tabla3[[#This Row],[Días]]&gt;0,Tabla3[[#This Row],[Días]]&lt;=10),Tabla3[[#This Row],[Valor base]]*1.5%,0)</f>
        <v>0</v>
      </c>
      <c r="K66" s="32">
        <f>Tabla3[[#This Row],[Valor base]]+Tabla3[[#This Row],[Iva]]-Tabla3[[#This Row],[Retefuente]]-Tabla3[[#This Row],[Reteica]]-Tabla3[[#This Row],[Descuento pronto pago]]</f>
        <v>0</v>
      </c>
      <c r="L66" s="19"/>
    </row>
    <row r="67" spans="2:12" x14ac:dyDescent="0.25">
      <c r="B67" s="21"/>
      <c r="C67" s="10"/>
      <c r="D67" s="10">
        <f>Tabla3[[#This Row],[Valor base]]*19%</f>
        <v>0</v>
      </c>
      <c r="E67" s="10">
        <f>Tabla3[[#This Row],[Valor base]]*2.5%</f>
        <v>0</v>
      </c>
      <c r="F67" s="10"/>
      <c r="G67" s="30"/>
      <c r="H67" s="30"/>
      <c r="I67" s="31">
        <f>Tabla3[[#This Row],[Fecha pago  ]]-Tabla3[[#This Row],[Fecha entrega]]</f>
        <v>0</v>
      </c>
      <c r="J67" s="32">
        <f>IF(AND(Tabla3[[#This Row],[Días]]&gt;0,Tabla3[[#This Row],[Días]]&lt;=10),Tabla3[[#This Row],[Valor base]]*1.5%,0)</f>
        <v>0</v>
      </c>
      <c r="K67" s="32">
        <f>Tabla3[[#This Row],[Valor base]]+Tabla3[[#This Row],[Iva]]-Tabla3[[#This Row],[Retefuente]]-Tabla3[[#This Row],[Reteica]]-Tabla3[[#This Row],[Descuento pronto pago]]</f>
        <v>0</v>
      </c>
      <c r="L67" s="19"/>
    </row>
    <row r="68" spans="2:12" x14ac:dyDescent="0.25">
      <c r="B68" s="22" t="s">
        <v>12</v>
      </c>
      <c r="C68" s="23">
        <f>SUBTOTAL(109,C13:C67)</f>
        <v>3500000</v>
      </c>
      <c r="D68" s="23">
        <f>Tabla3[[#This Row],[Valor base]]*19%</f>
        <v>665000</v>
      </c>
      <c r="E68" s="23">
        <f>SUBTOTAL(109,E13:E67)</f>
        <v>87500</v>
      </c>
      <c r="F68" s="23">
        <f>SUBTOTAL(109,F13:F67)</f>
        <v>0</v>
      </c>
      <c r="G68" s="42"/>
      <c r="H68" s="42"/>
      <c r="I68" s="37">
        <f>Tabla3[[#This Row],[Fecha pago  ]]-Tabla3[[#This Row],[Fecha entrega]]</f>
        <v>0</v>
      </c>
      <c r="J68" s="33">
        <f>SUBTOTAL(109,J13:J67)</f>
        <v>52500</v>
      </c>
      <c r="K68" s="33">
        <f>Tabla3[[#This Row],[Valor base]]+Tabla3[[#This Row],[Iva]]-Tabla3[[#This Row],[Retefuente]]-Tabla3[[#This Row],[Reteica]]-Tabla3[[#This Row],[Descuento pronto pago]]</f>
        <v>4025000</v>
      </c>
      <c r="L68" s="24"/>
    </row>
    <row r="69" spans="2:12" ht="15.75" thickBot="1" x14ac:dyDescent="0.3"/>
    <row r="70" spans="2:12" ht="21.75" thickBot="1" x14ac:dyDescent="0.3">
      <c r="B70" s="54" t="s">
        <v>13</v>
      </c>
      <c r="C70" s="55"/>
      <c r="D70" s="56"/>
      <c r="F70" s="27"/>
    </row>
    <row r="71" spans="2:12" ht="15.75" thickBot="1" x14ac:dyDescent="0.3"/>
    <row r="72" spans="2:12" x14ac:dyDescent="0.25">
      <c r="B72" s="14" t="s">
        <v>14</v>
      </c>
      <c r="C72" s="15" t="s">
        <v>15</v>
      </c>
      <c r="D72" s="16" t="s">
        <v>16</v>
      </c>
    </row>
    <row r="73" spans="2:12" x14ac:dyDescent="0.25">
      <c r="B73" s="26"/>
      <c r="C73" s="13"/>
      <c r="D73" s="25"/>
    </row>
    <row r="74" spans="2:12" x14ac:dyDescent="0.25">
      <c r="B74" s="26"/>
      <c r="C74" s="12"/>
      <c r="D74" s="25"/>
      <c r="E74" s="27"/>
    </row>
    <row r="75" spans="2:12" x14ac:dyDescent="0.25">
      <c r="B75" s="12"/>
      <c r="C75" s="13"/>
      <c r="D75" s="25"/>
    </row>
    <row r="76" spans="2:12" x14ac:dyDescent="0.25">
      <c r="B76" s="22" t="s">
        <v>12</v>
      </c>
      <c r="C76" s="22" t="s">
        <v>17</v>
      </c>
      <c r="D76" s="23">
        <f>SUM(D73:D75)</f>
        <v>0</v>
      </c>
      <c r="E76" s="27"/>
    </row>
    <row r="78" spans="2:12" x14ac:dyDescent="0.25">
      <c r="B78" s="11" t="s">
        <v>18</v>
      </c>
      <c r="C78" s="57" t="s">
        <v>19</v>
      </c>
      <c r="D78" s="58"/>
      <c r="E78" s="47" t="s">
        <v>20</v>
      </c>
      <c r="F78" s="48"/>
      <c r="G78" s="49"/>
      <c r="H78" s="40"/>
    </row>
    <row r="79" spans="2:12" x14ac:dyDescent="0.25">
      <c r="B79" s="12" t="s">
        <v>21</v>
      </c>
      <c r="C79" s="50" t="s">
        <v>22</v>
      </c>
      <c r="D79" s="52"/>
      <c r="E79" s="50" t="s">
        <v>23</v>
      </c>
      <c r="F79" s="51"/>
      <c r="G79" s="52"/>
      <c r="H79" s="44"/>
    </row>
  </sheetData>
  <sheetProtection algorithmName="SHA-512" hashValue="oRO7CKuQxJGvf3RqtOKDNDQmnmJS1QQfcTP4gT2h5O5gt5MJo3sOHQT0QfNyU5suzMwAsskhg5Cu3ok5ccp6pQ==" saltValue="USlkpiPaBtLQivBswfOMyA==" spinCount="100000" sheet="1" objects="1" scenarios="1" insertRows="0"/>
  <protectedRanges>
    <protectedRange sqref="C6 C8 I8 B16:H67 L16:L67 B73:D75 L13:L15 B13:H15" name="Rango1"/>
  </protectedRanges>
  <mergeCells count="14">
    <mergeCell ref="C8:F8"/>
    <mergeCell ref="E6:L6"/>
    <mergeCell ref="C6:D6"/>
    <mergeCell ref="E78:G78"/>
    <mergeCell ref="E79:G79"/>
    <mergeCell ref="B2:B4"/>
    <mergeCell ref="B70:D70"/>
    <mergeCell ref="C78:D78"/>
    <mergeCell ref="C79:D79"/>
    <mergeCell ref="C2:K3"/>
    <mergeCell ref="C4:K4"/>
    <mergeCell ref="B10:L10"/>
    <mergeCell ref="I8:L8"/>
    <mergeCell ref="G8:H8"/>
  </mergeCells>
  <phoneticPr fontId="9" type="noConversion"/>
  <pageMargins left="0.7" right="0.7" top="0.75" bottom="0.75" header="0.3" footer="0.3"/>
  <pageSetup paperSize="9" orientation="portrait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Aplicación de pagos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Lady Johana Velez Rodriguez</dc:creator>
  <cp:keywords/>
  <dc:description/>
  <cp:lastModifiedBy>Luz Ireny Suarez</cp:lastModifiedBy>
  <cp:revision/>
  <cp:lastPrinted>2024-08-21T13:11:05Z</cp:lastPrinted>
  <dcterms:created xsi:type="dcterms:W3CDTF">2021-07-27T18:36:32Z</dcterms:created>
  <dcterms:modified xsi:type="dcterms:W3CDTF">2024-08-27T22:15:05Z</dcterms:modified>
  <cp:category/>
  <cp:contentStatus/>
</cp:coreProperties>
</file>